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carersuk.sharepoint.com/sites/wales/Shared Documents/1. Research, Legislation, Policy &amp; Campaigning/2024/Care Policy Scorecard 2024-25/"/>
    </mc:Choice>
  </mc:AlternateContent>
  <xr:revisionPtr revIDLastSave="22" documentId="8_{D6E2589D-BA0A-46AF-B96D-609F6D3D05DB}" xr6:coauthVersionLast="47" xr6:coauthVersionMax="47" xr10:uidLastSave="{C1B3860D-A968-4B3E-BFC1-18AB34BC387F}"/>
  <bookViews>
    <workbookView xWindow="28680" yWindow="-120" windowWidth="29040" windowHeight="15720" firstSheet="7" activeTab="7" xr2:uid="{00000000-000D-0000-FFFF-FFFF00000000}"/>
  </bookViews>
  <sheets>
    <sheet name="Indicator List" sheetId="1" r:id="rId1"/>
    <sheet name="Read Me" sheetId="16" r:id="rId2"/>
    <sheet name="Sheet1" sheetId="39" r:id="rId3"/>
    <sheet name="SECTION 1_Unpaid Care Work Poli" sheetId="3" r:id="rId4"/>
    <sheet name="(S1)1. Care Supporting Infrastr" sheetId="4" r:id="rId5"/>
    <sheet name="(S1)2. Care Services" sheetId="5" r:id="rId6"/>
    <sheet name="Sheet2" sheetId="40" r:id="rId7"/>
    <sheet name="(S1)3. Social Protection Benefi" sheetId="6" r:id="rId8"/>
    <sheet name="(S1)4.  Care Supporting Workpla" sheetId="7" r:id="rId9"/>
    <sheet name="SECTION 2_Paid Care Work Po (2)" sheetId="23" r:id="rId10"/>
    <sheet name="(S2)1.  Labor Conditions an (2)" sheetId="24" r:id="rId11"/>
    <sheet name="(S2)2. Workplace Environment Re" sheetId="25" r:id="rId12"/>
    <sheet name="(S2)3. Migrant Care Workers (2)" sheetId="26" r:id="rId13"/>
    <sheet name="(S2)4. Right to Organize (2)" sheetId="27" r:id="rId14"/>
    <sheet name="SECTION 3_Cross Sectoral Po (2)" sheetId="28" r:id="rId15"/>
    <sheet name="(S3)1. Social Norms Interve (2)" sheetId="29" r:id="rId16"/>
    <sheet name="(S3)2. Measurement Framewor (2)" sheetId="30" r:id="rId17"/>
    <sheet name="Section 4_Appendix" sheetId="31" r:id="rId18"/>
    <sheet name="(S4) 4.1 National childcare pol" sheetId="17" r:id="rId19"/>
    <sheet name="(S4) 4.1.1 Flying Start" sheetId="18" r:id="rId20"/>
    <sheet name="(S4) 4.1.2 Childcare Offer" sheetId="19" r:id="rId21"/>
    <sheet name="(S4) 4.1.3 Foundation Learning" sheetId="20"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0" l="1"/>
  <c r="B22" i="20"/>
  <c r="B22" i="19"/>
  <c r="B21" i="19"/>
  <c r="B23" i="18"/>
  <c r="B22" i="18"/>
  <c r="B125" i="5"/>
  <c r="B27" i="4"/>
  <c r="B62" i="4"/>
  <c r="B63" i="4" s="1"/>
  <c r="B32" i="26"/>
  <c r="B90" i="24"/>
  <c r="B84" i="24"/>
  <c r="B52" i="24"/>
  <c r="B53" i="24"/>
  <c r="B119" i="7"/>
  <c r="B120" i="7" s="1"/>
  <c r="B20" i="30"/>
  <c r="B21" i="30" s="1"/>
  <c r="B44" i="30"/>
  <c r="B45" i="30" s="1"/>
  <c r="B50" i="30"/>
  <c r="B51" i="30"/>
  <c r="B23" i="29"/>
  <c r="B78" i="29" s="1"/>
  <c r="B79" i="29" s="1"/>
  <c r="B47" i="29"/>
  <c r="B48" i="29" s="1"/>
  <c r="B73" i="29"/>
  <c r="B74" i="29" s="1"/>
  <c r="B23" i="27"/>
  <c r="B28" i="27" s="1"/>
  <c r="B29" i="27" s="1"/>
  <c r="B26" i="26"/>
  <c r="B27" i="26" s="1"/>
  <c r="B31" i="26"/>
  <c r="B26" i="25"/>
  <c r="B27" i="25"/>
  <c r="B57" i="25"/>
  <c r="B58" i="25" s="1"/>
  <c r="B84" i="25"/>
  <c r="B85" i="25"/>
  <c r="B26" i="24"/>
  <c r="B27" i="24"/>
  <c r="B83" i="24"/>
  <c r="B89" i="24" l="1"/>
  <c r="B24" i="27"/>
  <c r="B24" i="29"/>
  <c r="B89" i="25"/>
  <c r="B90" i="25" s="1"/>
  <c r="B30" i="17" l="1"/>
  <c r="B61" i="17"/>
  <c r="B62" i="17" s="1"/>
  <c r="B62" i="7"/>
  <c r="B63" i="7" s="1"/>
  <c r="B29" i="7"/>
  <c r="B30" i="7" s="1"/>
  <c r="B59" i="6"/>
  <c r="B60" i="6" s="1"/>
  <c r="B91" i="6"/>
  <c r="B92" i="6" s="1"/>
  <c r="B96" i="6"/>
  <c r="B97" i="6" s="1"/>
  <c r="B88" i="7"/>
  <c r="B89" i="7" l="1"/>
  <c r="B29" i="6"/>
  <c r="B30" i="6" s="1"/>
  <c r="B119" i="5"/>
  <c r="B120" i="5" s="1"/>
  <c r="B89" i="5"/>
  <c r="B90" i="5" s="1"/>
  <c r="B27" i="5"/>
  <c r="B28" i="5" s="1"/>
  <c r="B56" i="4"/>
  <c r="B57" i="4" s="1"/>
  <c r="B28" i="4"/>
  <c r="B124" i="5" l="1"/>
</calcChain>
</file>

<file path=xl/sharedStrings.xml><?xml version="1.0" encoding="utf-8"?>
<sst xmlns="http://schemas.openxmlformats.org/spreadsheetml/2006/main" count="1779" uniqueCount="1035">
  <si>
    <r>
      <rPr>
        <b/>
        <sz val="20"/>
        <color theme="0"/>
        <rFont val="Calibri"/>
        <family val="2"/>
      </rPr>
      <t>CARE POLICY SCORECARD</t>
    </r>
    <r>
      <rPr>
        <b/>
        <sz val="16"/>
        <color theme="0"/>
        <rFont val="Calibri"/>
        <family val="2"/>
      </rPr>
      <t xml:space="preserve">
A TOOL FOR ASSESSING COUNTRY PROGRESS TOWARDS AN ENABLING POLICY 
ENVIRONMENT ON CARE</t>
    </r>
  </si>
  <si>
    <t>Table 1: Scorecard policy areas and indicators</t>
  </si>
  <si>
    <t>SECTION 1: UNPAID CARE WORK</t>
  </si>
  <si>
    <t>Policy areas</t>
  </si>
  <si>
    <t>Indicators</t>
  </si>
  <si>
    <t>1.1 Care-supporting infrastructure</t>
  </si>
  <si>
    <r>
      <rPr>
        <strike/>
        <sz val="12"/>
        <color rgb="FF000000"/>
        <rFont val="Calibri"/>
      </rPr>
      <t xml:space="preserve">1.1.1 Piped water
1.1.2 Household electricity
</t>
    </r>
    <r>
      <rPr>
        <b/>
        <sz val="12"/>
        <color rgb="FF000000"/>
        <rFont val="Calibri"/>
      </rPr>
      <t xml:space="preserve">1.1.3 Sanitation services 
1.1.4 Public transportation
</t>
    </r>
    <r>
      <rPr>
        <strike/>
        <sz val="12"/>
        <color rgb="FF000000"/>
        <rFont val="Calibri"/>
      </rPr>
      <t>1.1.5 Time-and energy-saving equipment and technologies</t>
    </r>
  </si>
  <si>
    <t>1.2 Care services</t>
  </si>
  <si>
    <t>1.2.1 Public health care services
1.2.2 Early Childhood Care and Education services
1.2.3 Care services for older people
1.2.4 Care services for people with additional care needs</t>
  </si>
  <si>
    <t>1.3. Care-related social protection benefits</t>
  </si>
  <si>
    <r>
      <rPr>
        <strike/>
        <sz val="12"/>
        <color rgb="FF000000"/>
        <rFont val="Calibri"/>
      </rPr>
      <t xml:space="preserve">1.3.1 Public pension
</t>
    </r>
    <r>
      <rPr>
        <b/>
        <sz val="12"/>
        <color rgb="FF000000"/>
        <rFont val="Calibri"/>
      </rPr>
      <t xml:space="preserve">1.3.2 Cash transfer policies related to care
</t>
    </r>
    <r>
      <rPr>
        <strike/>
        <sz val="12"/>
        <color rgb="FF000000"/>
        <rFont val="Calibri"/>
      </rPr>
      <t>1.3.3 School-based meals or food vouchers
1.3.4 Care-sensitive public works programmes</t>
    </r>
  </si>
  <si>
    <t>1.4. Care-supporting workplaces</t>
  </si>
  <si>
    <r>
      <rPr>
        <strike/>
        <sz val="12"/>
        <color rgb="FF000000"/>
        <rFont val="Calibri"/>
      </rPr>
      <t>1.4.1 Paid sick leave
1.4.2</t>
    </r>
    <r>
      <rPr>
        <sz val="12"/>
        <color rgb="FF000000"/>
        <rFont val="Calibri"/>
      </rPr>
      <t xml:space="preserve"> </t>
    </r>
    <r>
      <rPr>
        <strike/>
        <sz val="12"/>
        <color rgb="FF000000"/>
        <rFont val="Calibri"/>
      </rPr>
      <t xml:space="preserve">Paid parental leave
</t>
    </r>
    <r>
      <rPr>
        <b/>
        <sz val="12"/>
        <color rgb="FF000000"/>
        <rFont val="Calibri"/>
      </rPr>
      <t xml:space="preserve">1.4.3 Flexible working
1.4.4 Onsite childcare
</t>
    </r>
    <r>
      <rPr>
        <strike/>
        <sz val="12"/>
        <color rgb="FF000000"/>
        <rFont val="Calibri"/>
      </rPr>
      <t>1.4.5 Breastfeeding at work</t>
    </r>
  </si>
  <si>
    <t>SECTION 2: PAID CARE WORK</t>
  </si>
  <si>
    <t>2.1. Labour conditions</t>
  </si>
  <si>
    <r>
      <rPr>
        <b/>
        <sz val="12"/>
        <color rgb="FF000000"/>
        <rFont val="Calibri"/>
      </rPr>
      <t xml:space="preserve">2.1.1 Living wages for paid care workers
2.1.2 Compatibility between wages, education and specialization
</t>
    </r>
    <r>
      <rPr>
        <strike/>
        <sz val="12"/>
        <color rgb="FF000000"/>
        <rFont val="Calibri"/>
      </rPr>
      <t xml:space="preserve">2.1.3 Working hours conditions and regulations
</t>
    </r>
    <r>
      <rPr>
        <b/>
        <sz val="12"/>
        <color rgb="FF000000"/>
        <rFont val="Calibri"/>
      </rPr>
      <t xml:space="preserve">2.1.4 Formal contract and access to social benefits for care and domestic workers
</t>
    </r>
    <r>
      <rPr>
        <strike/>
        <sz val="12"/>
        <color rgb="FF000000"/>
        <rFont val="Calibri"/>
      </rPr>
      <t>2.1.5 Guaranteed child rights and labour protection</t>
    </r>
  </si>
  <si>
    <t>2.2. Workplace regulations</t>
  </si>
  <si>
    <r>
      <rPr>
        <b/>
        <sz val="12"/>
        <color rgb="FF000000"/>
        <rFont val="Calibri"/>
      </rPr>
      <t xml:space="preserve">2.2.1 Health and safety in the workplace
2.2.2 Prevention of workplace sexual abuse and harassment
</t>
    </r>
    <r>
      <rPr>
        <strike/>
        <sz val="12"/>
        <color rgb="FF000000"/>
        <rFont val="Calibri"/>
      </rPr>
      <t>2.2.3 Workplace inspections and grievance mechanisms ensuring decent work</t>
    </r>
  </si>
  <si>
    <t>2.3. Migrant care workers’ protections</t>
  </si>
  <si>
    <t>2.3.1 Equal rights and protections for migrant domestic workers</t>
  </si>
  <si>
    <t>2.4. Right to organise</t>
  </si>
  <si>
    <t>2.4.1 Right to representation and negotiation, freedom of association and right to strike</t>
  </si>
  <si>
    <t>SECTION 3: CROSS-CUTTING</t>
  </si>
  <si>
    <t>3.1. Data collection</t>
  </si>
  <si>
    <t xml:space="preserve">3.1.1 Advertising standards prohibiting gender stereotypes
3.1.2 Awareness-raising campaigns on valuing caregiving and reproductive work and shifting gendered norms on care work
3.1.3 Education to promote a more equitable distribution of care
</t>
  </si>
  <si>
    <t>3.2. Social norms interventions</t>
  </si>
  <si>
    <t>3.2.1 Measurement frameworks
3.2.2 Time-use data</t>
  </si>
  <si>
    <t>SECTION 4: Appendix 1</t>
  </si>
  <si>
    <t xml:space="preserve">4.1. National Childcare Policy </t>
  </si>
  <si>
    <t>4.1.1 Flying Start
4.1.2 Childcare Offer
4.1.3 Foundation Learning</t>
  </si>
  <si>
    <t xml:space="preserve">NOTE: READ P21-29 'HOW TO USE THE CARE POLICY SCORECARD' </t>
  </si>
  <si>
    <t>AND P31-95 'THE CARE POLICY SCORECARD' BEFORE USING THIS SCORING TEMPLATE</t>
  </si>
  <si>
    <r>
      <rPr>
        <b/>
        <sz val="10"/>
        <color rgb="FF000000"/>
        <rFont val="Arial"/>
        <family val="2"/>
      </rPr>
      <t>Scoring the indicators:</t>
    </r>
    <r>
      <rPr>
        <sz val="10"/>
        <color rgb="FF000000"/>
        <rFont val="Arial"/>
      </rPr>
      <t xml:space="preserve"> </t>
    </r>
  </si>
  <si>
    <t>For each policy indicator there is a set of assessment criteria (12-22 for</t>
  </si>
  <si>
    <t>each indicator), with the option of either a ‘Yes’, ‘Partially’ or ‘No’ response.</t>
  </si>
  <si>
    <t>For some assessment questions, you may feel it is difficult to give a definite ‘Yes’ or ‘No’</t>
  </si>
  <si>
    <t>answer. In this instance, you can assign a partial score of 0.5. For example, you might</t>
  </si>
  <si>
    <t>assign a partial score when you can only answer ‘Yes’ to part of the assessment question,</t>
  </si>
  <si>
    <t>but feel it is appropriate to show that some progress is being made (see further guidance</t>
  </si>
  <si>
    <t>below).</t>
  </si>
  <si>
    <t>The 0.5 does not indicate a numerical equivalent of progress, i.e. the halfway point</t>
  </si>
  <si>
    <t>– rather it denotes that while some progress may have been made (i.e. the score should be</t>
  </si>
  <si>
    <t>more than 0), this falls short of a 1. In other words, assign a score of 0.5 to anything that</t>
  </si>
  <si>
    <t>you feel deserves a score more than 0 but less than 1.</t>
  </si>
  <si>
    <t xml:space="preserve">Using this template: </t>
  </si>
  <si>
    <t>Each tab contains a policy area and its respective indicators.</t>
  </si>
  <si>
    <t xml:space="preserve">Numerical and percentage scores for each indicator and policy area will be automatically calculated. </t>
  </si>
  <si>
    <t>If you are adding or removing any questions, make sure to adjust the formulas for both</t>
  </si>
  <si>
    <t>the numerical and percentage scores for the indicator and policy area.</t>
  </si>
  <si>
    <t xml:space="preserve">Taking the percentage you have just scored, use Table 3 below to assign </t>
  </si>
  <si>
    <t>the overall degree of transformation for the indicator and policy area.</t>
  </si>
  <si>
    <t>Table 3: Degree to which care policies are transformative for care</t>
  </si>
  <si>
    <t>0-20%</t>
  </si>
  <si>
    <t>Policies do not exist or are not transformative</t>
  </si>
  <si>
    <t>21-60%</t>
  </si>
  <si>
    <t>Policies exist but are limited in their transformative impact</t>
  </si>
  <si>
    <t>61-100%</t>
  </si>
  <si>
    <t>Policies exist and are transformative to a greater extent</t>
  </si>
  <si>
    <t>SECTION 1: UNPAID CARE WORK POLICY FRAMEWORK</t>
  </si>
  <si>
    <t>1.1 Care-supporting physical infrastructure</t>
  </si>
  <si>
    <r>
      <rPr>
        <strike/>
        <sz val="11"/>
        <color rgb="FF000000"/>
        <rFont val="Calibri"/>
      </rPr>
      <t xml:space="preserve">1.1.1 Piped water
</t>
    </r>
    <r>
      <rPr>
        <sz val="11"/>
        <color rgb="FF000000"/>
        <rFont val="Calibri"/>
      </rPr>
      <t>1.1.2 Household electricity
1.1.3 Sanitation services 
1.1.4 Public transportation
1.1.5 Time- and energy-saving equipment and technologies</t>
    </r>
  </si>
  <si>
    <t>1.1.2 Household electricity</t>
  </si>
  <si>
    <t>1.1.3 Sanitation services and facilities</t>
  </si>
  <si>
    <t>1.1.4 Public transport</t>
  </si>
  <si>
    <t>1.1.5 Time- and energy-saving equipment and technologies</t>
  </si>
  <si>
    <t>1.2.2 Early Childhood Care and Education (ECCE) services</t>
  </si>
  <si>
    <t>1.2.3 Care services for older persons</t>
  </si>
  <si>
    <t>1.2.4 Care services for people with additional care needs</t>
  </si>
  <si>
    <t>1.3 Care-related social protection benefits</t>
  </si>
  <si>
    <r>
      <rPr>
        <strike/>
        <sz val="11"/>
        <color rgb="FF000000"/>
        <rFont val="Calibri"/>
      </rPr>
      <t xml:space="preserve">1.3.1 Public pension
</t>
    </r>
    <r>
      <rPr>
        <sz val="11"/>
        <color rgb="FF000000"/>
        <rFont val="Calibri"/>
      </rPr>
      <t xml:space="preserve"> 3.2 Cash transfer policies related to care
 3.3 School-based meals or food vouchers
 3.4 Care-sensitive public works programmes</t>
    </r>
  </si>
  <si>
    <t>1.3.2 Cash transfer policies related to care</t>
  </si>
  <si>
    <t>1.3.3 School meals or food vouchers</t>
  </si>
  <si>
    <t>1.3.4 Care-sensitive public works programmes</t>
  </si>
  <si>
    <t>1. 4. Care-supporting workplaces</t>
  </si>
  <si>
    <r>
      <rPr>
        <strike/>
        <sz val="11"/>
        <color rgb="FF000000"/>
        <rFont val="Calibri"/>
      </rPr>
      <t xml:space="preserve">1.4.1 Paid sick leave
</t>
    </r>
    <r>
      <rPr>
        <sz val="11"/>
        <color rgb="FF000000"/>
        <rFont val="Calibri"/>
      </rPr>
      <t xml:space="preserve"> 4.2 Flexible working 
 4.3 Paid parental leave
 4.4 Onsite childcare
 4.5 Breastfeeding at work</t>
    </r>
  </si>
  <si>
    <t>1.4.2 Equal paid parental leave</t>
  </si>
  <si>
    <t>1.4.3 Flexible working</t>
  </si>
  <si>
    <t>1.4.4 Onsite childcare</t>
  </si>
  <si>
    <t>1.4.5 Breastfeeding at work</t>
  </si>
  <si>
    <t>Indicator 1.1.3: Sanitation services and facilities</t>
  </si>
  <si>
    <t>Local authority provided toilets/community toilets. Specialist schemes for sanitary waste disposal. Adult sanitary and incontinence products.</t>
  </si>
  <si>
    <t>ASSESSMENT CRITERIA</t>
  </si>
  <si>
    <r>
      <t xml:space="preserve">SCORE 
</t>
    </r>
    <r>
      <rPr>
        <b/>
        <i/>
        <sz val="12"/>
        <color theme="1"/>
        <rFont val="Calibri"/>
        <family val="2"/>
      </rPr>
      <t>YES=1
PARTIAL=0.5
NO=0</t>
    </r>
  </si>
  <si>
    <t>SCORE EXPLANATION</t>
  </si>
  <si>
    <t>SOURCE/S OF VERIFICATION</t>
  </si>
  <si>
    <t>There is a national policy for the provision of sanitation services and facilities</t>
  </si>
  <si>
    <t xml:space="preserve">Public Health (Wales) Act 2017 which places a duty on each local authority in Wales to prepare and publish a local toilets strategy for its area.  </t>
  </si>
  <si>
    <t xml:space="preserve">PART 8 PROVISION OF TOILETS https://www.legislation.gov.uk/anaw/2017/2/part/8 | Stateof Caring 2024 - travel an issue for carers due to lack of toilet/changing facilities. Indirectly, through Transport for Wales which is responsible for public transport , there is an amount of Changing Places accessible facilities -https://tfw.wales/info-for/passengers/accessible-travel/station-accessibility/changing-places </t>
  </si>
  <si>
    <t>Accessibility and reach</t>
  </si>
  <si>
    <t>The policy prioritises underserved and marginalised* populations,</t>
  </si>
  <si>
    <t>Part 8 of the Public Health (Wales) Act 2017 focuses on the provision of local toilets strategies. It requires local authorities in Wales to prepare and publish strategies to ensure adequate access to public toilets for their communities. While this provision aims to improve public health infrastructure, it does not explicitly mention prioritising underserved or marginalised populations. However, ensuring access to public toilets can indirectly benefit vulnerable groups, such as homeless individuals, elderly people, and those with medical conditions - wording from the act is 'An authority’s strategy must include an assessment of the need for toilets, including changing facilities for babies and changing places for disabled people, in its area to be available for use by the public'. Information from Together Creating Community's Changing Places Campaign regarding accessible toilets/changing toilets - 'There are only around 50 Changing Places Toilets in the whole of Wales. Many of these are only accessible at certain times of day. In North-East Wales, there are only 9 on the Changing Places Toilets map, most of which are in Wrexham'. On the 16th November, it was announced in the Senedd that there is unanimous, cross-party support for Changing Places For Wales. Unpaid carers—who often support individuals with disabilities, elderly relatives, or those with complex medical needs—can be significantly impacted by the accessibility and availability of public toilets, including Changing Places facilities. Many unpaid carers accompany those they support in public spaces, and the lack of adequate toilet facilities can severely limit their ability to navigate daily activities, attend events, or even simply run errands.
The Public Health (Wales) Act 2017’s requirement for local authorities to assess the need for toilets does acknowledge some accessibility needs,the current provision of Changing Places toilets in Wales is extremely limited. For unpaid carers, this can create additional burdens, forcing them to plan outings around the availability of suitable toilets or avoid certain locations altogether.</t>
  </si>
  <si>
    <t>the-provision-of-toilets-in-wales-local-toilets-strategies.pdf | https://www.tcc-wales.org.uk/changingplaces</t>
  </si>
  <si>
    <t>The policy ensures sanitation services/facilities are universally available and accessible to everyone</t>
  </si>
  <si>
    <t>Map available of publicly accessible, free toilets in Wales is available. The reliance on privately owned facilities means there is a lack of overall control and there could be restrictions on use. This is particularly relevant for unpaid carers, as having clear information about available toilets can ease their responsibilities when planning outings. The lack of sufficient Changing Places toilets, however, makes navigating public spaces difficult, often forcing carers to avoid locations that lack appropriate facilities.</t>
  </si>
  <si>
    <t>National Toilet Map | DataMapWales</t>
  </si>
  <si>
    <t>The policy ensures sanitation services/facilities are free/affordable for low-income groups</t>
  </si>
  <si>
    <t>The policy puts an obligation on local authorities to have provision for toilet facilities in their public areas, this includes consideration of population demographics including low income groups. Ensuring sanitation services are universally available and accessible—directly benefits unpaid carers by improving infrastructure that supports their daily responsibilities.Unpaid carers are often part of low-income or marginalised groups, as many struggle with financial insecurity due to the demands of caregiving, which can limit their ability to work full-time or access resources.. The lack of adequate Changing Places toilets disproportionately affects these carers, making daily tasks even more challenging and further entrenching social inequalities. Ensuring equitable toilet provision is not just a matter of accessibility—it’s a public health and social justice issue that directly impacts carers and the people they support.</t>
  </si>
  <si>
    <t>Public Health (Wales) Act 2017</t>
  </si>
  <si>
    <t>Sanitation services/facilities under this policy are reaching the most underserved areas and populations, including those likely to be marginalised*</t>
  </si>
  <si>
    <t>Within the policy, there is strong  emphasis on reaching underserved areas and populations by identifying the needs of the local community. The act requires local authorities to publish a local toilets strategy to ensure adequate provision of public toilets across communities. In Wales, public toilets are funded through the Revenue Support Grant, which provides general financial support to local authorities rather than a specific fund dedicated to toilets. This means that toilet provision competes with other local services for funding, leading to disparities in access and quality across different areas. However, access to sanitation services can still be challenging, particularly for older people and low-income groups, as public toilet availability has declined over the years. A lack of specific and targeted funding does not elevate access beyond the local toilet strategy. Lack of funding for diabled or changing places toilets.  highlighting the importance of reaching underserved and marginalised populations—reinforces the need for sanitation strategies that consider unpaid carers. Many carers experience financial insecurity and social isolation, making access to essential services like public toilets even more critical. The limited number of Changing Places toilets in Wales disproportionately affects carers, restricting their ability to participate in daily activities and reinforcing existing inequalities.</t>
  </si>
  <si>
    <t>231026-BRIEFING-Public-Toilets-in-Wales.pdf</t>
  </si>
  <si>
    <t>Budgeting and administration</t>
  </si>
  <si>
    <t>The budget allocation for this policy has risen (in real terms) since the previous budget cycle</t>
  </si>
  <si>
    <t xml:space="preserve">There is no direct provision for accessible toilets in Wales; therefore impossible to judge causal budgetary changes. </t>
  </si>
  <si>
    <t>https://www.gov.wales/over-2m-boost-empower-independent-living-older-and-disabled-people-wales#:~:text=The%20Welsh%20Government%20has%20reallocated,their%20own%20homes%20for%20longer.</t>
  </si>
  <si>
    <t>https://chcymru.org.uk/news-and-blog/welsh-government-final-budget-2024-25-what-it-means-for-social-housing-in-wales</t>
  </si>
  <si>
    <t>https://swansea.gov.uk/toiletstrategy?lang=en</t>
  </si>
  <si>
    <t>The budget allocated is sufficient to implement the policy (consider both direct costs implementation and maintenance costs, and indirect costs such as personnel and administrative costs)</t>
  </si>
  <si>
    <t>Due to there being no central provision dedicated to public toilets and local authorities not being compelled to say what they've spent on public toilet provision it is impossible to find this out withouth a freedom of information request. Couldn't find specific details on whether the budget has increased in real terms, how funds are distributed, or whether government resources are sufficient for implementation. However, local authorities in Wales are responsible for preparing local toilets strategies, which means funding decisions may vary by council.</t>
  </si>
  <si>
    <t>The budget allocation for sanitation services/facilities is being sufficiently (&gt; 80%) spent on both personnel costs and actual delivery/implementation</t>
  </si>
  <si>
    <t xml:space="preserve">Refer to cell above </t>
  </si>
  <si>
    <t>There is adequate government human resource and technical capacity for implementation of the policy</t>
  </si>
  <si>
    <t>Public sanitation services and facilities in Wales are indirectly managed through several Welsh Government-funded programs and wholly-owned companies like Transport for Wales. While these services contribute to improvements in public sanitation infrastructure, there is no dedicated budget specifically allocated for public toilets.</t>
  </si>
  <si>
    <t>https://datamap.gov.wales/maps/national-toilet-map/</t>
  </si>
  <si>
    <t>Sanitation services/facilities are primarily (&gt; 80%) government funded or administered</t>
  </si>
  <si>
    <t xml:space="preserve">It is currently not possible to report on the government funding on public conviences. Of the 999 documented toilets in Wales, there are different methodologies provided by each council to identify 'public toilets' with some Local Authority areas including business owned facilites, some only including facilities directly funded by the local council and some only giving an address which may or may not make it Local Authority funded. This also means a series of privately owned but available toilets are included within the information. Nor are train stations or other additional government funded support giving an incomplete picture. </t>
  </si>
  <si>
    <t>Regulation and monitoring</t>
  </si>
  <si>
    <t>There is a government department/unit/agency responsible for implementing the policy</t>
  </si>
  <si>
    <t xml:space="preserve">Although under the direct legal framework of the Health department in Wales, this power is transferred to Local Authorities via Part 8 of The Public Health (Wales) Act 2017 which only requires each Local Authority to create a strategy that may include toilets wholly owned by private businesses who's regulation is under the UK Consumers Rights Act 2015 which is overseen by the UK Government Health department via the Health and Safety Executive. This system further fragments on who pays for different arrangements to be implemented. This would mean any direct complaints could go to multiple sources and it is unclear who has final say on any disputes in implementation. </t>
  </si>
  <si>
    <t>https://www.gov.wales/sites/default/files/publications/2022-02/the-provision-of-toilets-in-wales-local-toilets-strategies.pdf</t>
  </si>
  <si>
    <t>https://www.hse.gov.uk/index.htm</t>
  </si>
  <si>
    <t>The policy includes provisions for the oversight and regulation of the quality, accessibility, reliability and affordability of sanitation services/facilities</t>
  </si>
  <si>
    <t>limited explicit mention of sanitation service regulation beyond the requirement for local toilets strategies. From the act - 'When a local authority undertakes a review (of its services), it must publish a statement of the steps it has taken in accordance with its strategy for the period from the date the strategy was last published to the date of the review. If during a review of its strategy, a local authority considers a change is needed, it must make the changes and publish its revised strategy'. Without targeted funding, carers—many of whom belong to low-income or marginalised groups—struggle to access essential facilities, making daily activities more challenging and reinforcing social inequalities.</t>
  </si>
  <si>
    <t>The government collects and publishes disaggregated* data on implementation of the policy, with indicators and targets</t>
  </si>
  <si>
    <t>The Act does not appear to mandate the publication of disaggregated data with specific indicators and targets</t>
  </si>
  <si>
    <t>The government’s monitoring and evaluation system includes the impact of the policy on unpaid care work</t>
  </si>
  <si>
    <t>the Act itself does not explicitly outline a framework for evaluating the effect on unpaid carers</t>
  </si>
  <si>
    <t>Design and impact</t>
  </si>
  <si>
    <t>The policy was developed through consultation with women and/or women’s rights organisations from diverse* backgrounds</t>
  </si>
  <si>
    <t>the Act was developed following consultation on a Public Health White Paper, but there is no explicit mention of consultation with women’s rights organisations or those representing people from diverse backgrounds. There’s no specific data showing who was consulted during the creation of the Public Health (Wales) Act, but any consultation would have been published on the Welsh Government’s website. This means it would have been publicly accessible, giving organisations—including those representing women and marginalised groups—the chance to view and respond.</t>
  </si>
  <si>
    <t>There is an explicit intention to address unpaid care work in the policy objectives or purpose (either to reduce or redistribute the time, cost and labour for care givers, and/or to improve the quality of care received)</t>
  </si>
  <si>
    <t>The act does not appear to have a stated intention to address unpaid care work or redistribute caregiving responsibilities</t>
  </si>
  <si>
    <t>There is evidence of positive impact on the reduction or redistribution of unpaid care work as a result of the policy</t>
  </si>
  <si>
    <t>There isn't sufficient evidence for this. If the Act’s implementation leads to better toilet provision, unpaid carers may spend less time planning outings around limited facilities or restricting their movement due to inadequate accessibility. This can result in a redistribution of care responsibilities, allowing carers to engage more fully in work, social activities, or even share care duties more equitably among family members.</t>
  </si>
  <si>
    <t>Women are equally (&gt; 50%) represented in management and governance structures for sanitation services/facilities</t>
  </si>
  <si>
    <t xml:space="preserve">Unclear how equal the gender representation within management and governance structures are for sanitation services in Wales.In Wales, women are underrepresented in local government leadership positions. As of recent reports, (WEN Wales) only 23% of local government chief executives are women, and the number of female local government leaders has decreased to 9%. </t>
  </si>
  <si>
    <t>https://wenwales.org.uk/en/state-of-the-nation-2024-wen-wales-analysis-gender-equality/</t>
  </si>
  <si>
    <t>Score for Indicator 1.1.3 (out of 18)</t>
  </si>
  <si>
    <t>Percentage %</t>
  </si>
  <si>
    <t>Degree of transformation (0-5)</t>
  </si>
  <si>
    <t>INDICATOR 1.1.4: Public transport</t>
  </si>
  <si>
    <t>There is a national policy for the provision of public transportation</t>
  </si>
  <si>
    <t xml:space="preserve">The Transport (Wales) Act 2006 establishes a national framework for safe, integrated, and sustainable public transport, giving Welsh Ministers the authority to develop policies that improve accessibility and efficiency. Transport for Wales - accessible travel. </t>
  </si>
  <si>
    <t>Transport (Wales) Act 2006</t>
  </si>
  <si>
    <t>Discounts, schemes etc</t>
  </si>
  <si>
    <t xml:space="preserve">The policy prioritisies underserved and marginalised populations by creating a duty to make reasonable adjustments, giving specific rights to disabled passengers, legalising access to wheelchair users and creating concessionary travel passes. Deprived areas often hit hardest by lack of provision for public transport or chages/cuts. The Bus Services (Wales) Bill will introduce franchised bus networks, prioritising routes in rural and isolated areas. The Welsh Government has pledged funding to expand rail connections, particularly in North Wales.The Welsh Government’s Accessible and Inclusive Transport Objectives outline commitments to ensuring universal network coverage and improved service accessibility, particularly for rural and marginalised communities </t>
  </si>
  <si>
    <t>Deprived areas hit hardest by changes in access to bus services during the pandemic – Wales Institute of Social and Economic Research and Data |https://business.senedd.wales/mgIssueHistoryHome.aspx?IId=45442 |  https://www.gov.wales/sites/default/files/publications/2017-12/policy-statement-accessible-and-inclusive-public-transport-objectives.pdf | https://www.gov.wales/written-statement-network-north-wales</t>
  </si>
  <si>
    <t>The policy ensures public transport services are free/affordable for low-income groups</t>
  </si>
  <si>
    <t xml:space="preserve">Welsh Government offers subsidised bus fares, such as the £1 fare for under-21s as well as the  Concessionary Travel Scheme ensures free bus travel for older and disabled people, helping low-income groups access services. Some of these concessionary schemes are managed by either UK or Welsh Government. Also, travel discounts for those on Universal Credit, disabled people and rail cards for students/ older people (UK wide scheme). However, unpaid carers are overlooked and not directly covered by any of these. </t>
  </si>
  <si>
    <t>People in Wales facing transport poverty reality, says Sustrans report - Sustrans.org.uk</t>
  </si>
  <si>
    <t>Public transport services under this policy are reaching the most underserved areas and populations, including those likely to be marginalised*</t>
  </si>
  <si>
    <t>Please see cell above</t>
  </si>
  <si>
    <t>People in Wales facing transport poverty reality, says Sustrans report - Sustrans.org.uk | https://business.senedd.wales/mgIssueHistoryHome.aspx?IId=45442</t>
  </si>
  <si>
    <t>Usage data in reports</t>
  </si>
  <si>
    <t>Public transport services under this policy are safe, reliable and well-networked</t>
  </si>
  <si>
    <t xml:space="preserve">Transport for Wales is legally tasked with providing safe, reliable and well networked transport across Wales. Their key performance indicators have to be published on a quarterly basis  showing the safety of colleagues and passengers. </t>
  </si>
  <si>
    <t xml:space="preserve">Rail projects | Sub-topic | GOV.WALES | https://tfw.wales/ways-to-travel/bus/decarbonising-bus-travel https://news.tfw.wales/news/reliability-punctuality-and-customer-satisfaction-improves-at-transport-for-wales#:~:text=yn%20Trafnidiaeth%20Cymru-,04%20Oct%202024,need%20for%20rail%20replacement%20services. </t>
  </si>
  <si>
    <t>Survey data</t>
  </si>
  <si>
    <t>The government’s transport budget has increased significantly, with a 12% annual uplift expected in the current financial year. However, specific spend on under-represented groups, including unpaid carers, is not published.</t>
  </si>
  <si>
    <t>financial-support-for-transport-for-wales-2025-to-2026.pdf</t>
  </si>
  <si>
    <t>https://www.cittimagazine.co.uk/rail/welsh-2025-2026-draft-budget-allocates-651m-to-public-transport.html#:~:text=The%20Welsh%20Government's%20Draft%20Budget,increase%20from%202024%20to%202025.</t>
  </si>
  <si>
    <t>https://tfw.wales/about-us/transparency/key-performance-indicators/finance</t>
  </si>
  <si>
    <t>Specific information on spend is not publicly available</t>
  </si>
  <si>
    <t>n/a</t>
  </si>
  <si>
    <t>The budget allocation for public transport services is being sufficiently (&gt; 80%) spent on both personnel costs and actual delivery/implementation</t>
  </si>
  <si>
    <t>See above</t>
  </si>
  <si>
    <t>Public transport services are primarily (&gt; 80%) government funded or administered</t>
  </si>
  <si>
    <t>Public transport services are primarily Welsh government and Local government-funded, with state support making up over 80% of expenditure.</t>
  </si>
  <si>
    <t>There is a government department/unit/agency responsible for the policy</t>
  </si>
  <si>
    <t>Transport for Wales 'is a wholly-owned, not-for-profit company providing support and expertise to the Welsh Government's transport projects'.</t>
  </si>
  <si>
    <t>Transport for Wales | GOV.WALES</t>
  </si>
  <si>
    <t>The policy includes provisions for the oversight and regulation of the quality, accessibility, reliability and affordability of public transport services</t>
  </si>
  <si>
    <t>The Transport Wales Act establishes several provisions for the oversight and regulation of public transport in Wales, ensuring that services meet standards for quality, accessibility, reliability, and affordability. Key provisions include: General Transport Duty (develop policies that promote safe, integrated, sustainable, efficient, and economic transport facilities and services across Wales). Welsh Government are required to publish and review the Wales Transport Strategy, (https://www.gov.wales/sites/default/files/publications/2021-03/llwybr-newydd-wales-transport-strategy-2021-full-strategy_0.pdf) which sets out policies for improving transport infrastructure and ensuring accessibility.
Local (regional?) Transport Plans (https://www.gov.wales/regional-transport-plans-improving-travel-your-area) County and county borough councils must develop local transport plans that align with the Wales Transport Strategy. These plans must address accessibility, affordability, and efficiency in transport services."Making the best use of existing transport infrastructure, improving access to public transport, encouraging people to walk, cycle or wheel more often".
Many unpaid carers rely on public transport to accompany those they support to medical appointments, work, education, and social activities, making accessible and affordable services essential to their caregiving responsibilities.</t>
  </si>
  <si>
    <t>Reports/mapping the bodies involved</t>
  </si>
  <si>
    <t>Transport-related data is published through the Transport for Wales website, strategies and reports which outline policy implementation and strategic goals. Data is not broken down by specific groups, such as unpaid carers or gender. Without this detailed data, policymakers may overlook the specific transport challenges faced by unpaid carers—many of whom rely on public transport to accompany individuals with disabilities, elderly relatives, or those with complex health needs.</t>
  </si>
  <si>
    <t>Transport strategy and delivery plan | GOV.WALES</t>
  </si>
  <si>
    <t xml:space="preserve">No </t>
  </si>
  <si>
    <t xml:space="preserve">All consultation about transport are published on the Welsh Government’s website. The consultation would have been publicly accessible, giving organisations—including those representing women and marginalised groups—the chance to view and respond. </t>
  </si>
  <si>
    <t>About consultations | GOV.WALES</t>
  </si>
  <si>
    <t>Consultation analysis</t>
  </si>
  <si>
    <t xml:space="preserve">Unpaid care work is not explicitly referenced in the Transport Wales Act - Some local authorities advertise a Disabled Person/ Companion Concessionary Travel Card so that carers' can travel with the person they care for for free. For rail transport, disabled people may apply for a Disabled Peoples' rail card which is administered by Transport for Wales and allows their carer to travel with them at a reduced rate. </t>
  </si>
  <si>
    <t>Companion cards - https://portal.tfw.wales/en/disabled</t>
  </si>
  <si>
    <t>Report analysis</t>
  </si>
  <si>
    <t>Reduced fares and companion schemes help to provide essential financial and accessibility support for unpaid carers in Wales. By allowing carers to travel at a reduced rate these policies help to reduce the already high financial burden on unpaid carers . Where unpaid carers can travel alongside the person they care for to access medical appointments, social activites and other services without incurring financial costs. Whilst this has benefits for unpaid carers in theory there is no publicly available data on the takeup and use of these schemess. This is evidenced through requests for information to Carers Wales advice service and responses to the State of Caring survey.</t>
  </si>
  <si>
    <t>Women are equally (&gt; 50%) represented in management and governance structures for public transportation services</t>
  </si>
  <si>
    <t>As of the latest available information, 2 out of the 6 members on the Transport for Wales Board of Directors are women 33%.</t>
  </si>
  <si>
    <t>https://tfw.wales/about-us/our-team</t>
  </si>
  <si>
    <t>Score for Indicator 1.1.4 (out of 18)</t>
  </si>
  <si>
    <t>Degree of transformation for Policy Area 1.1: Care Supporting Infrastructure</t>
  </si>
  <si>
    <t>Total score across all indicators (out of 36):</t>
  </si>
  <si>
    <t>Percentage:</t>
  </si>
  <si>
    <t>Overall degree of transformation (0-5):</t>
  </si>
  <si>
    <t>Indicator 1.2.1: Public healthcare services</t>
  </si>
  <si>
    <t>Done?</t>
  </si>
  <si>
    <r>
      <t xml:space="preserve">SCORE 
</t>
    </r>
    <r>
      <rPr>
        <b/>
        <i/>
        <sz val="11"/>
        <color theme="1"/>
        <rFont val="Calibri"/>
        <family val="2"/>
      </rPr>
      <t>YES=1
PARTIAL=0.5
NO=0</t>
    </r>
  </si>
  <si>
    <t>There is a national policy for the provision of public healthcare services</t>
  </si>
  <si>
    <t xml:space="preserve">There is a national policy for the provision of public health services. The National Health Service, established in 1948, covers all parts of the UK. It is publicly funded through general taxation. It is free at the point of use for all.
 Intended to be transformative (percen centred care, preventative) but limited in it's delivery. Due to pressures such as funding constraints, demand, workforce pressures, uneven implementation across Wales. </t>
  </si>
  <si>
    <t>Scope: NHS Wales</t>
  </si>
  <si>
    <t>Accessibility &amp; reach</t>
  </si>
  <si>
    <t>https://www.gov.wales/healthier-wales-long-term-plan-health-and-social-care
https://www.nhsconfed.org/articles/how-nhs-wales-funded-0</t>
  </si>
  <si>
    <t>The policy ensures public health services are universally available and accessible to everyone</t>
  </si>
  <si>
    <t>The NHS in Wales delivers universal healthcare, free at the point of use. Additionally, since 2007 the Welsh Government has funded free prescriptions for all in Wales, the first nation in the UK to do so. England has not abolished charges for prescriptions.</t>
  </si>
  <si>
    <t>http://news.bbc.co.uk/1/hi/wales/6513579.stm
https://www.gov.wales/free-prescriptions</t>
  </si>
  <si>
    <t>The policy ensures public health services are free/affordable for low-income groups</t>
  </si>
  <si>
    <t>NHS ensures most care is free at the point of use. Wales provides free prescrptions. Some gaps remain, e.g dental care, eye care, social care. Some challenges for low income groups for example transport, inflexible appointment times, digital exclusion.</t>
  </si>
  <si>
    <t>Public health services under this policy are reaching the most underserved areas and populations, including those likely to be marginalised*</t>
  </si>
  <si>
    <t xml:space="preserve">Reducing health inequalities is a key area of work for Public Health Wales. Have identified six key areas of focus in order to improve health and wellbeing and tackle inequalities in Wales (April 2025): Health Services ,Income Security and Social Protection, 
Living Conditions, Social and Human Capital, Employment and Working Conditions, Early years, childhood and adolescence.
Structural barriers including digital exclusion, lack of flexible access to services, language challenges, and uneven local implementation have hindered equitable access to care. Refreshed set of actions (2024) mention a focus on breaking down barries due to communication, language, better care for women and children and 'ensuring equality of access to health and social care services to achieve equity of outcomes'. So the intent </t>
  </si>
  <si>
    <t>New report highlights six key policy actions to tackle health inequalities in Wales - Public Health Wales</t>
  </si>
  <si>
    <t>Research will have been done into this</t>
  </si>
  <si>
    <t>The policy includes the provision of sexual and reproductive health care services</t>
  </si>
  <si>
    <t xml:space="preserve">Yes, sexual and reproductive healthcare is provided by the NHS.
Mixed assessment of Welsh Government's actions taken in relation to this policy given by the EHRC published in Jan 2025. Measured against: Access to sexual and reproductive healthcare (some action taken)  access to abortion (some aaction taken)  and consenting to medical procedures (no action taken). </t>
  </si>
  <si>
    <t>https://111.wales.nhs.uk/encyclopaedia/s/article/sexualhealthclinics/
https://www.equalityhumanrights.com/human-rights/human-rights-tracker/reproductive-and-sexual-health-welsh-government-action</t>
  </si>
  <si>
    <t>The policy prioritises underserved and marginalised* populations, , including informally employed workers</t>
  </si>
  <si>
    <t>Service based on primary care needs but Public Health Wales looks to improve health of entire population. A variety of work is undertaken across the NHS to engage specifically with underserved and marginalised populations.</t>
  </si>
  <si>
    <t>https://primarycareone.nhs.wales/tools/cluster-planning-support-portal-archived/vulnerable-and-marginalised-groups/
2024 plan for health and social care [HTML] | GOV.WALES</t>
  </si>
  <si>
    <t>NHS spending grows by an average of 3.7% a year from 2023-24 to 2025-26 in real terms</t>
  </si>
  <si>
    <t xml:space="preserve">https://blogs.cardiff.ac.uk/thinking-wales/making-sense-of-the-welsh-governments-draft-budget-for-2025-26/#:~:text=%5B7%5DCompared%20to%20the%20last,England%20at%20the%20Autumn%20Budget.
A Budget to protect the most-valued services | GOV.WALES (2024/25 draft budget) </t>
  </si>
  <si>
    <t>The budget allocated is sufficient to implement the policy (consider both direct implementation and maintenance costs, and indirect personnel and administrative costs)</t>
  </si>
  <si>
    <t>In August 2024 the Auditor General for Wales reported that the seven health boards in Wales all failed to meet their statutory duty to break even over a three-year period. The auditor reported that against a backdrop of significant demand, the total in-year deficit for 2023-24 has increased to £183 million (£150 million in 2022-23) and the three-year cumulative over-spend across the NHS increased from £248 million in 2022-23 to £385 million in 2023-24. Audit Wales further warned that "NHS bodies are having to deliver significant levels of savings in their attempt to contain costs."
Significant additional funding for the NHS in Wales was announced in the 2025/26 Welsh Government budget, but it is too soon to quantify the impact of this funding.</t>
  </si>
  <si>
    <t>https://www.audit.wales/news/all-health-boards-breach-break-even-duty-amid-deepening-financial-pressures</t>
  </si>
  <si>
    <t>The budget allocation for public health services is being sufficiently (≥ 80%) spent on both personnel costs and actual delivery/implementation</t>
  </si>
  <si>
    <t>The Senedd Research Service reports that in 2025/26, the WG allocated £11,935m to Core NHS Services. Of this, 90.3% was spent on Core NHS Allocations. This excludes funding for non-frontline bodies such as the NHS Executive and Public Health Wales.</t>
  </si>
  <si>
    <t>https://research.senedd.wales/financial-scrutiny/welsh-government-draft-budget-2025-26/interactive-diagram-to-explore-the-2025-26-welsh-government-draft-budget/</t>
  </si>
  <si>
    <t>Not sure if this is referring to NHS or within govt departments managing NHS? If NHS there are challenges around workforce shortages and recruitment, staff sickness, regional disparities, digital literacy within workforce (in regards to implementing digital transformation within healthcare services), funding limitations. 'A Healthier Wales' does includes focus on workforce development and Health Education and Improvement Wales, the strategic workforce body for NHS Wales has a remit that covers education and training, workforce, careers and support -  HEIW have developed a strategic nursing workforce plan covering 2025-30. See sources.</t>
  </si>
  <si>
    <t xml:space="preserve">https://heiw.nhs.wales/workforce/strategic-nursing-workforce-plan/ | https://phw.nhs.whttps://heiw.nhs.wales/files/nhs-workforce-trends-march-2023/ | https://heiw.nhs.wales/files/wales/about-us/working-together-for-a-healthier-wales/public-health-wales-digital-and-data-strategy/ | https://dhcw.nhs.wales/files/dhcw-strategies-and-frameworks/engagement-strategy-2023-2026/ | </t>
  </si>
  <si>
    <t>Public health services are primarily (at least 80%) government funded or administered</t>
  </si>
  <si>
    <t>Majority of healthcare services are provided by NHS, small amount provided by private/</t>
  </si>
  <si>
    <t>Welsh Government Cabinet Secretary for Health and Social Care. Welsh Government Directorate for Health, Social Care and Early Years. NHS Wales Executive</t>
  </si>
  <si>
    <t>https://www.gov.wales/sites/default/files/publications/2025-04/welsh-government-organisation-chart-april-2025.pdf
https://executive.nhs.wales/functions/</t>
  </si>
  <si>
    <t>The policy includes provisions for the oversight and regulation of the quality, accessibility and affordability of public health services</t>
  </si>
  <si>
    <t xml:space="preserve">There is a quality and safety frame work accompanying the policy. Also there is Healtcare Inspectorate Wales  </t>
  </si>
  <si>
    <t>quality-and-safety-framework-learning-and-improving_0.pdf | https://www.hiw.org.uk/</t>
  </si>
  <si>
    <t xml:space="preserve">NHS Wales performace framework </t>
  </si>
  <si>
    <t>nhs-wales-performance-framework-2024-to-2025.pdf</t>
  </si>
  <si>
    <t>The government’s monitoring and evaluation system includes the impact of the policy on the wellbeing of caregivers and care recipients</t>
  </si>
  <si>
    <t xml:space="preserve">(is this relevant here?? ----&gt;) Social Services and Wellbeing Act 2014 sets out the rights of unpaid carers and the considerations for their wellbeing. Carers Wales Track the Act monitors the implementation of this within local authorities </t>
  </si>
  <si>
    <t>https://www.gov.wales/about-consultations#141018    However, there is a Womens Health Plan for Wales https://executive.nhs.wales/functions/networks-and-planning/womens-health/the-womens-health-plan-for-wales/</t>
  </si>
  <si>
    <t>There is an explicit intention to address unpaid care work in the policy objectives or purpose (either to reduce or redistribute the time, cost and responsibility for unpaid carers (especially women), and/or to improve the quality of care received)</t>
  </si>
  <si>
    <t xml:space="preserve">There is no explicit intention to address unpaid care work, though public healthcare services do alleviate unpaid care responsibilities to an extent. </t>
  </si>
  <si>
    <t>There is no specific evidence of a reduction or redistribution of unpaid care work, with considerable evidence that the experience of unpaid carers has continued to worsen. That being said, unpaid carers would clearly face even more intense caring responsibilities without the support of NHS funded care.</t>
  </si>
  <si>
    <t>Women are equally (at least 50%) represented in management and governance structures for public healthcare services</t>
  </si>
  <si>
    <t>Across health boards in Wales the management of the health board is led by the Chief Executive Officer and the governance structures are led by the Chair of the health board. In total, there are 7 CEOs and 7 Chairs across the 7 health boards. Across these 14 positions, 7 (50%) of them appear to be held by women at time of writing.</t>
  </si>
  <si>
    <t>https://abuhb.nhs.wales/about-us/the-health-board/
https://bcuhb.nhs.wales/about-us/health-board-meetings-and-members/the-board/
https://bcuhb.nhs.wales/about-us/ceo-and-executive-team/
https://cavuhb.nhs.wales/about-us/our-board/our-board-members/
https://ctmuhb.nhs.wales/about-us/our-board/board-members/
https://hduhb.nhs.wales/about-us/your-health-board/board-members/
https://hduhb.nhs.wales/about-us/your-health-board/board-members/our-board-members/chief-executive1/
https://pthb.nhs.wales/about-us/the-board/board-members/
https://sbuhb.nhs.wales/about-us/swansea-bay-uhb/</t>
  </si>
  <si>
    <t>Score for Indicator 1.2.1 (out of 19)</t>
  </si>
  <si>
    <t>Percentage (%)</t>
  </si>
  <si>
    <t>Indicator 1.2.3: Care services for older people</t>
  </si>
  <si>
    <t>Scope: Social services, old age initiatives</t>
  </si>
  <si>
    <t>There is a national policy for the provision of care services for older persons</t>
  </si>
  <si>
    <t xml:space="preserve">Social Services and Wellbeing Act/ Regulation and Inspection of Social Care (Wales) Act 2016. The act sets out the care and support available to older people,  promoting a person-centred, preventative approach focused on well-being and independence. It ensures that older people and theose caring for them have a voice in their care, access to tailored support, and services that help them stay independent for longer. It also gives unpaid carers equal legal rights to those they support, including the right to a needs assessment and personalised assistance to maintain their own health, employment, and quality of life whilst caring. </t>
  </si>
  <si>
    <t>social-services-and-well-being-wales-act-2014-the-essentials.pdf
https://www.agecymru.wales/siteassets/documents/information-guides-and-factsheets/fs41w.pdf</t>
  </si>
  <si>
    <t>Yes, the Social Services and Well-being Act prioritises underserved and marginalised populations by placing a legal duty on local authorities to promote equality, prevent discrimination, and ensure that support is accessible to all. This is particularly relevant to unpaid carers, many of whom may be marginalised due to age, ethnicity, disability, rural location, or low income. The Act recognises that carers often face additional barriers to accessing help, and it requires that their needs are identified and met through inclusive, person-centred assessments and support plans</t>
  </si>
  <si>
    <t>It ensures that support is available and accessible based on individual assessed needs. While all older people have the right to information, advice, and preventative services, formal care and support are provided according to eligibility criteria that consider personal circumstances and well-being outcomes. The Act requires local authorities to make services available in their areas, promoting fair and equitable access rather than universal entitlement.</t>
  </si>
  <si>
    <t>understanding-your-care-and-support-rights-as-you-get-older.pdf</t>
  </si>
  <si>
    <t>The policy ensures care services for older persons are free/affordable for low-income groups</t>
  </si>
  <si>
    <t>Older people have access to care services based on assessed need, but social care is means tested, meaning that low-income individuals may receive financial support or pay reduced fees depending on their circumstances. NHS services remain free at the point of use for everyone, including older people. Additionally, for those with complex health needs, Continuing Health Care can provide funding to cover care costs. For unpaid carers, this means that while NHS services supporting the person they care for are free, the social care their loved one might need could involve costs based on means testing. However, carers themselves can receive assessments and support to help manage their caring responsibilities, which may include financial assistance or access to services like respite care. Additionally, if the cared-for person qualifies for Continuing Health Care funding due to complex health needs, some or all care costs may be covered, easing the financial burden on carers. Overall, the policy recognises unpaid carers’ crucial role and aims to support them both practically and financially where possible.</t>
  </si>
  <si>
    <t>https://www.gov.wales/charging-social-care
https://www.agecymru.wales/siteassets/documents/information-guides-and-factsheets/fs41w.pdf</t>
  </si>
  <si>
    <t>Care services for older persons under this policy are reaching the most underserved areas and populations, including those likely to be marginalised*</t>
  </si>
  <si>
    <t>The Social Services and Well-being (Wales) Act 2014 sets a strong legal framework requiring local authorities to promote equality, prevent discrimination, and actively address the needs of underserved and marginalised populations. In principle, this means care services for older people should be designed to reach those in the most underserved areas and groups facing barriers, such as rural communities, ethnic minorities, or people with disabilities. For unpaid carers, this means the policy recognises their unique challenges, especially those caring for older people in underserved or marginalised communities. It requires local authorities to identify and support carers who might otherwise be overlooked due to factors like rural isolation, cultural barriers, or economic disadvantage. In practice, this should lead to better access to assessments, tailored support, and resources that help carers maintain their own health and well-being, no matter where they live or their background. However, the effectiveness of this depends on how well local services implement the policy and address specific local needs. Pressure on services means that some older people find it harder to access them</t>
  </si>
  <si>
    <t>Briefing-Impact-of-reported-NHS-Pressures-on-older-peoples-access-to-health-services.pdf</t>
  </si>
  <si>
    <t>Although local authorities set their own budgets for social services, Welsh Government funding support for local government was 4.5% higher in real terms in the draft 2025/26 budget compared to the final 2024/25 budget.</t>
  </si>
  <si>
    <t>https://research.senedd.wales/financial-scrutiny/welsh-government-draft-budget-2025-26/interactive-diagram-to-explore-the-2025-26-welsh-government-draft-budget/
https://research.senedd.wales/research-articles/budget-2025-26-4-5-increase-to-core-funding-for-local-authorities-but-pressures-remain/</t>
  </si>
  <si>
    <t>The budget allocation is sufficient to implement the policy (consider both direct implementation and maintenance costs, and indirect personnel and administrative costs)</t>
  </si>
  <si>
    <t>While welcoming the real terms increase in funding for local government, the leader of the Welsh Local Government Association explained in January 2025 that local government faces "a backdrop of continuous high demand, in particular in social care. We are seeing continued growth and complexity both in children and adult social care support needed, and that is an extreme budget pressure."</t>
  </si>
  <si>
    <t>https://record.assembly.wales/Committee/14790#:~:text=Weareseeingcontinuedgrowthandcomplexitybothinchildrenandadultsocialcaresupportneeded,andthatisanextremebudgetpressure.</t>
  </si>
  <si>
    <t>The budget allocation for care services for older persons is being sufficiently (≥ 80%) spent on both personnel costs and actual delivery/implementation</t>
  </si>
  <si>
    <t>From the available public budgetary records, no Local Authority spends more than 2.5% of its social services contribution for either adult services on management and/or administration fees. Information varies considerably between each Local Authority area due to accounting and information and this position has been taken from analysing the 2023/24 budget reports released by Local Authorities.</t>
  </si>
  <si>
    <t>The Social Services and Well-being (Wales) Act places duties on local authorities to assess the needs of people requiring care and support and people providing unpaid care. In many cases, unpaid carers will have a combined assessment with the person they care for. Often the person being cared for requires care due to conditions related to old age, and unpaid caring itself is more common amongst older age groups.
There is much to suggest that current personnel and technical capaciy is insufficient to implement the policy. An Ombudsman Wales investigation that reported in 2024 found that only 2.8% of people providing care and support had undergone an assessment of their needs in the four investigated local authorities, and just 1.5% of the carer population were in receipt of a support package to help them care for the person or people they look after. The Track the Act report, published by Carers Wales in 2024 and informed by a carer survey and information requests submitted to all 22 local authorities, found that just 6% of unpaid carers had recieved an assessment in between April 2023 and March 2024, and that only 1 in 4 unpaid carers did not wish to have an assessment, demonstrating the vast majority of carers wish to or are open to having an assessment.
The Ombudsman investigation and the Track the Act survey and information requests both demonstrate that local authorities are falling far short of their obligations families requiring care and support due to insufficient resources and capacity.</t>
  </si>
  <si>
    <t>https://www.ombudsman.wales/wp-content/uploads/2024/10/Are-we-caring-for-our-carers-An-Own-Initiative-investigation-into-the-administration-of-carers-needs-assessments-in-Wales.pdf
https://www.carersuk.org/wales/policy-and-research/track-the-act/track-the-act-home-page/</t>
  </si>
  <si>
    <t>Care services for older persons are primarily (at least 80%) government funded or administered</t>
  </si>
  <si>
    <t>The majority of home care services in Wales are delivered by the independent sector providers, however the vast majority will have their care fully or at least partly paid for by their local authority, and it is common for local authorities to commission private providers to provide care.</t>
  </si>
  <si>
    <t>https://www.cardiff.ac.uk/__data/assets/pdf_file/0019/2427400/social_care_final2_aug20.pdf</t>
  </si>
  <si>
    <t>The Welsh Government department responsible for the Social Services and Well-being (Wales) Act 2014 is the Department for Health and Social Services. Older Peoples Commissioner.</t>
  </si>
  <si>
    <t>The policy includes provisions for the regulation of the of the quality, accessibility affordability of care services for older persons</t>
  </si>
  <si>
    <t>The act includes provisions aimed at ensuring the quality, accessibility, and affordability of care services for older people. It places a duty on local authorities to promote well-being, conduct fair assessments of care needs, and provide accessible support. The Act also works alongside additional legislation to regulate and improve the standards of care services in Wales, helping to ensure they are sustainable and meet the needs of older people. For unpaid carers who look after older people, this means they should be supported through services such as carers needs assessments that recognise both the needs of the person they care for and their own well-being. The Act’s focus on promoting well-being and accessible support ensures carers can access information, advice, and services tailored to help them manage their caring role. However, in practice, many carers in Wales still face significant gaps in receiving timely needs assessments and access to adequate support services, limiting the Act’s full impact for carers</t>
  </si>
  <si>
    <t>The policy includes mechanisms for complaints and grievance redressal mechanisms in case of non-compliance or lack of quality provision</t>
  </si>
  <si>
    <t xml:space="preserve">Under Part 10 of the Act, local authorities are mandated to establish a two-stage complaints procedure for social services. This process allows individuals to first attempt resolution directly with the service provider and, if unsatisfied, escalate the complaint for independent review. This framework ensures that concerns regarding the quality or delivery of care services, including those for older persons, are systematically addressed. Also, there are a number of bodies responsible for overseeing the regulation of care services in Wales/ complaint about services - Care Inspectorate Wales, Publis Services Obudsman for Wales/ Llais. </t>
  </si>
  <si>
    <t>(Part 10) Social Services and Well-being (Wales) Act 2014</t>
  </si>
  <si>
    <t>Yes Welsh Government collects and publishes data which is published on Stats Wales, however not all local authorities in Wales have provided their data so it is only published at a 'wales level'</t>
  </si>
  <si>
    <t>Performance measures</t>
  </si>
  <si>
    <t xml:space="preserve">The government’s monitoring and evaluation system includes the impact of the policy on the wellbeing of caregivers and care recipients. </t>
  </si>
  <si>
    <t>The Performance and Improvement Framework contains six measures specifically focused on unpaid carers. For example, one of the measures is the number of adult carers with a carer's support plan on 31st March of any given year. However these measures do not measure the impact of the intervention on the well-being of carers. There are similarly 7 measures relating to adults with care needs.</t>
  </si>
  <si>
    <t>https://www.gov.wales/sites/default/files/publications/2024-06/performance-improvement-framework-2024-to-2025_0.pdf</t>
  </si>
  <si>
    <t>while some consultation with women’s organisations likely occurred, there is insufficient publicly available evidence to confirm that the Act was specifically shaped through detailed consultation with women’s rights groups from diverse backgrounds.There’s no specific data showing who was consulted during the creation of the Social Services and Wellbeing Act, but any consultation would have been published on the Welsh Government’s website. This means it would have been publicly accessible, giving organisations—including those representing women and marginalised groups—the chance to view and respond.</t>
  </si>
  <si>
    <t>There is an explicit intention to address unpaid care work in the policy objectives or purpose (either to redistribute the time, cost and responsibility for unpaid carers (especially women), and/or to improve the quality of care received)</t>
  </si>
  <si>
    <t>Whilst the act does not explicitly aim to redistribute the time, cost, and responsibility of unpaid care work, particularly the work done by women,  it does include provisions to recognise, assess, and support unpaid carers. Its objectives focus on promoting well-being, preventing escalating needs, and involving people in decisions about their care, including carers. While it acknowledges unpaid carers as key partners in the care system and entitles them to assessments and support, the policy stops short of directly challenging or redistributing the structural inequalities underpinning unpaid care work. For unpaid carers, this means some recognition and support exists in law, but broader gendered and economic inequalities around care remain largely unaddressed.</t>
  </si>
  <si>
    <t xml:space="preserve">https://www.gov.wales/sites/default/files/publications/2019-05/social-services-and-well-being-wales-act-2014-the-essentials.pdf </t>
  </si>
  <si>
    <t>There is evidence of positive impact on the redistribution of unpaid care work as a result of the policy and/or on the wellbeing of caregivers (especially women) and care recipients as a result of the policy</t>
  </si>
  <si>
    <t>Reports from Carers Wales and Public Health Wales highlight persistent challenges - many carers remain unidentified, and only a small fraction receive timely needs assessments or adequate support. Female carers, who often provide higher-intensity care, report poorer mental well-being, exacerbated by limited access to respite and support services. While the act sets out rights for carers, its implementation has fallen short, with issues such as long wait times for assessments.  Consequently, unpaid carers, especially women, continue to shoulder disproportionate caregiving responsibilities without the intended relief or support envisioned by the policy. (public health wales and SOC wellbeing report)</t>
  </si>
  <si>
    <t xml:space="preserve">https://phw.nhs.wales/news/paid-employment-and-education-associated-with-unpaid-carers-wellbeing https://www.carersuk.org/reports/the-impact-of-caring-on-carers-health-and-wellbeing-and-support-with-caring </t>
  </si>
  <si>
    <t>Women are equally (at least 50%) represented in management and governance structures for care services for older persons</t>
  </si>
  <si>
    <t>16 of the 22 heads of Social Services across Welsh Councils are female (accurate of 22/05/25)</t>
  </si>
  <si>
    <t>https://www.adss.cymru/en/page/awash-members</t>
  </si>
  <si>
    <t>Score for Indicator 1.2.3 (out of 19)</t>
  </si>
  <si>
    <t>INDICATOR 1.2.4: Care services for people with additional care needs</t>
  </si>
  <si>
    <t>Scope: Social services, disability/learning disability/mental health services. Excludes old age services as far as possible as that’s a separate indicator.</t>
  </si>
  <si>
    <t>There is a national policy for the provision of care services for people with additional care needs (such as a disability or mental health problem)</t>
  </si>
  <si>
    <t>There is a national policy. The Social Services and Well-being (Wales) Act 2014 places a duty on all local authorities to offer an assessment of needs to "Any adult where it appears to that authority the adult may have needs for
care and support". The local authority must assess whether an adult does have needs for care and support and if so, what those needs are. The local authority will then explore whether these needs can be met by their social services function. Social Services provide a range of support and help from adult to child services. Services for Adults include: People with physical or learning disabilities, Older people, Those with mental health problems.</t>
  </si>
  <si>
    <t>https://law.gov.wales/social-services-and-well-being-wales-act-2014
https://111.wales.nhs.uk/localservices/socialservicefaq#:~:text=The%20Social%20Services%20are%20a,services%20for%20the%20local%20community.
https://www.gov.wales/guidance-social-workers-families-where-parent-has-learning-disability-html
https://www.gov.wales/sites/default/files/publications/2019-05/part-3-code-of-practice-assessing-the-needs-of-individuals.pdf</t>
  </si>
  <si>
    <t>The policy prioritises underserved areas and marginalised* populations</t>
  </si>
  <si>
    <t>The policy is designed to assess the needs of and provide appropriate support to people who are otherwise at risk of marginalisation e.g. people with disabilities, mental health conditions.
Improvement Cymru, within the NHS Executive, has a dedicated Learning Disabilities workstream that looks to enhance patient safety and create sustainable improvements in the health and wellbeing of people with a learning disability in Wales.</t>
  </si>
  <si>
    <t>https://111.wales.nhs.uk/localservices/socialservicefaq#:~:text=The%20Social%20Services%20are%20a,services%20for%20the%20local%20community
https://executive.nhs.wales/functions/quality-safety-and-improvement/improvement-cymru/our-work/learning-disability/</t>
  </si>
  <si>
    <t>The policy ensures care services for people with additional care needs are available and accessible to all those with additional needs (such as a disability or mental health problem)</t>
  </si>
  <si>
    <t>The Social Services and Well-being (Wales) Act 2014 guides the delivery of social services functions in all parts of Wales, providing a consistent framework for people with additional care needs across the county. Unfortunatly, there is some evidence to suggest some people with additional care needs face additional barriers accessing their rights to support under the Act. The learning disability charity Mencap reports that "only 1 in 4 people with a learning disability in Wales are known to social services". In 2021 a report called "Locked out: liberating disabled people’s lives and rights in Wales beyond COVID-19" was published by the Welsh Government after significant engagement with Disabled People's Organisations. The report found that during the pandemic obligations on local authorities to assess people's needs under the 2014 Act were reduced by Welsh Government Coronavirus legislation.</t>
  </si>
  <si>
    <t>https://www.gov.wales/sites/default/files/publications/2019-05/part-3-code-of-practice-assessing-the-needs-of-individuals.pdf
https://wales.mencap.org.uk/about-ld-wales
https://www.gov.wales/locked-out-liberating-disabled-peoples-lives-and-rights-wales-beyond-covid-19-html</t>
  </si>
  <si>
    <t>The policy ensures care services for people with additional care needs are free/affordable for low-income groups</t>
  </si>
  <si>
    <t>In Wales there is a cap of £100 per week that a local authority can charge an individual for non residential care and support. This is less generous than in Scotland where personal care delivered at home is free, but is more generous than the situation in England where no such weekly cap exists.
The weekly cap helps to keep care services affordable for many. While the Welsh Government did consult in 2024 on raising the weekly cap it has since restated its committment to maintaining the cap at £100 per week. Despite the benefits of the cap, Welsh Government acknowledged in its response to the consultation "concerns around inconsistencies in the operationalising of the charging regime across Local Authorities and the fairness of the current financial means test.". These concerns suggest some people with additional care needs may be paying more than they should if local authorities are conducting means tests and categorising forms of support inconsistently.
For people requiring residential care, people with capital over £50,000 may have to pay the full cost of their residential care. If a person's capital is below that limit, the local authority will help pay for your residential care.
Some people with additional care needs will have their care costs covered in full by the NHS in Wales is they are in receipt of NHS continuing healthcare in the community.</t>
  </si>
  <si>
    <t>https://www.gov.wales/charging-social-care
https://www.gov.wales/written-statement-raising-weekly-maximum-charge-adult-non-residential-care-and-support
https://www.gov.wales/national-framework-continuing-nhs-healthcare</t>
  </si>
  <si>
    <t>Care services for people with additional care needs under this policy are reaching the most underserved areas and populations, including those likely to be marginalised*</t>
  </si>
  <si>
    <t>Learning Disability Wales stated in 2020 that there are about 15,000 adults with a learning disability known to social services in Wales and potentially at least a further 60,000 people with a learning disability who are not known to social services.
Evidence collected by Ombudsman Wales suggests only a very small proportion of the unpaid carer population have had their needs assessed. Many unpaid carers are offered a joint assessment with the person they care for, creating a link between the assessment of the person with care needs and the person who cares for them. Therefore, the fact that only a very small proprtion of unpaid carers have had their needs assessed could be seen to suggest that, though perhaps a different proportion, the numbers of people with additional care needs having their needs assessed and then recieving a support package is also likley to be low as part of the widely evidenced gap between the capacity and resources available for social services and the number of people requiring support and services.</t>
  </si>
  <si>
    <t>https://www.ldw.org.uk/learning-disability-wales-policy-briefing-march-2020/</t>
  </si>
  <si>
    <t>The budget allocation for care services for people with additional needs is being sufficiently (≥ 80%) spent on both personnel costs and actual delivery/implementation</t>
  </si>
  <si>
    <t>From the available public budgetary records, no Local Authority spends more than 2.5% of its social services contribution for either adult or child services on management and/or administration fees. Information varies considerably between each Local Authority area due to accounting and information and this position has been taken from analysing the 2023/24 budget reports released by Local Authorities.</t>
  </si>
  <si>
    <t>Potential - https://www.agecymru.wales/siteassets/documents/why-are-we-still-waiting/age-cymru---why-are-we-still-waiting---delays-in-social-care-in-wales--july-2023---web.pdf</t>
  </si>
  <si>
    <t>Care services for people with additional needs are primarily (at least 80%) government funded or administered</t>
  </si>
  <si>
    <t>The Welsh Government sets national policy through its health and social services directorate. Social services departments in individual local authorities interpret and implement national policies related to the care of people with additional needs.</t>
  </si>
  <si>
    <t>https://www.bma.org.uk/advice-and-support/nhs-delivery-and-workforce/social-care/social-care-in-wales</t>
  </si>
  <si>
    <t>The policy includes provisions for the regulation of the quality, accessibility affordability of care services for people with additional needs</t>
  </si>
  <si>
    <t>The Regulation and Inspection of Social Care (Wales) Act 2016 establishes a regulatory and inspection system that is in-line with the Social Services and Well-being (Wales) Act 2014.</t>
  </si>
  <si>
    <t>https://socialcare.wales/resources-guidance/information-and-learning-hub/regulation-and-inspection/overview</t>
  </si>
  <si>
    <t>The Care Inspectorate Wales are the independent regulator of social care and childcare in Wales. It regulates and inspects adult and children’s services too improve adult care, childcare and social services for people in Wales.</t>
  </si>
  <si>
    <t>https://www.careinspectorate.wales/about-us</t>
  </si>
  <si>
    <t>Welsh Government created a Performance and Improvement Framework that measures social services activity and performance, but disaggregated data is not published.</t>
  </si>
  <si>
    <t>https://www.gov.wales/measuring-social-services-activity-and-performance-performance-improvement-framework-2024-2025</t>
  </si>
  <si>
    <t>The government’s monitoring and evaluation system includes the impact of the policy on the wellbeing of caregivers (especially women) and care recipients</t>
  </si>
  <si>
    <t>The 2014 Act originated through the work of the Welsh Government's Independent Commission on Social Services in Wales which reported in 2010. 50% of members of the commission were women. A number of organisations submitted evidence to the commission, and latterly to the Senedd as it consulted on the Bill. Some of these organisations specifically focused on women and women's rights, but it does not appear that these groups were targeted for engagement.</t>
  </si>
  <si>
    <t>https://www.gov.wales/sites/default/files/publications/2019-06/from-vision-to-action-the-report-of-the-independent-commission-on-social-services-in-wales.pdf
https://www.gov.wales/sites/default/files/inline-documents/2018-11/121017summarysocialservicesbillconsultation.pdf</t>
  </si>
  <si>
    <t>There is an explicit intention to address unpaid care work in the policy objectives or purpose (either to redistribute the time, cost and responsibility for unpaid carers, and/or to improve the quality of care received)</t>
  </si>
  <si>
    <t>The Welsh Government's explanatory memorandum that accompanied the Bill states "The Welsh Government’s primary policy objectives in relation to the Bill
are to: a. improve the well-being outcomes for people who need care and support and carers who need support", going on to say that "local authorities must make arrangements to
...improve the well-being of adults with needs for care and support and carers with needs for support, and to improve the quality of care and support for people."</t>
  </si>
  <si>
    <t>https://senedd.wales/media/q1mdoj2s/pri-ld9181-em-e-english.pdf</t>
  </si>
  <si>
    <t>There is evidence of positive impact on the redistribution of UCDW as a result of the policy and/or on the wellbeing of caregivers (especially women) and care recipients as a result of the policy</t>
  </si>
  <si>
    <t>Following an own initiative investigation, the Public Services Ombudsman for Wales reported in 2024 that only 2.8% of unpaid carers in the investigated local authorities had received a Carers Needs Assessment, and only 1.5% of the carer population in those areas where in receipt of a support plan. This suggest key elements of the 2014 Act (Carers Needs Assessments and a support plan to meet the eligible needs of carers) are not benefitting the vast majority of carers.</t>
  </si>
  <si>
    <t>https://www.ombudsman.wales/blog/2024/10/31/more-must-be-done-to-ensure-unpaid-carers-are-proactively-identified-and-informed-of-their-right-to-a-carers-needs-assessment-and-the-support-that-may-be-available-to-them-an-inves/</t>
  </si>
  <si>
    <t>Women are equally (at least 50%) represented in management and governance structures for care services for people with additional needs</t>
  </si>
  <si>
    <t>16 of the 22 heads of Social Services across Welsh Councils are female (accurate of 22/05/25). Also worth noting that the broader social care workforce in Wales is predominantly female. As of March 2022, women made up 82% of the social care workforce, and 83% of registered social workers were female.</t>
  </si>
  <si>
    <t>https://socialcare.wales/about-us/workforce-strategy/social-care-delivery-plan-2024-to-2027</t>
  </si>
  <si>
    <t>Score for Indicator 1.2.4 (out of 19)</t>
  </si>
  <si>
    <t>Degree of transformation for Policy Area 1.2: Care Services</t>
  </si>
  <si>
    <t>Total score across all indicators (out of 57):</t>
  </si>
  <si>
    <t>Percentage (%):</t>
  </si>
  <si>
    <t>_____</t>
  </si>
  <si>
    <t>INDICATOR 1.3.2: Cash transfer policies related to care</t>
  </si>
  <si>
    <t>There is a national policy for the provision of cash transfer policies related to care</t>
  </si>
  <si>
    <t>Unpaid carers who provide more than 35 hours a week of care are, subject to other conditions, eligible to receive Carers Allowance, a benefit paid by the UK Government currently worth £83.30 a week. This provides a level of financial assistance to those unpaid carers who are able to recieve Carers Allowance. In addition to this UK-wide benefit, carers in Wales may be able to recieve other forms of financial support specfically targeted at unpaid carers. Under the Social Services and Well-being (Wales) Act 2014, local authorities have a duty to meet the eligible needs of unpaid carers. In some cases this can involve grants or costs being paid in kind by the local authority for the carer, though practice varies between local authorities. Additionally, the Welsh Government funds a Carers Support Fund (currently funded until 2026). Carers can apply for assistance through this fund. The Carers Support Fund has as one of its objectives the goal of "Alleviating the economic challenges faced by unpaid carers through grant funding and financial assistance." Assistance through the Fund can take many forms but in some cases can include limited help with the costs of caring or the purchasing of goods that relieve costs for carers.</t>
  </si>
  <si>
    <t>https://www.gov.uk/carers-allowance/eligibility</t>
  </si>
  <si>
    <t>Scope: Carers Allowance. Carers Support Fund, other grants etc.</t>
  </si>
  <si>
    <t>The policy prioritises underserved and marginalised* populations, , including informally employed women</t>
  </si>
  <si>
    <t>These policies and initiatives prioritise unpaid carers. The manjority of unpaid carers are women and the majority of Carers Allowance recipients are women (73%).</t>
  </si>
  <si>
    <t>https://policyinpractice.co.uk/blog/carers-allowance-we-can-and-should-care-more-about-carers/</t>
  </si>
  <si>
    <t>The policy ensures cash transfers are available and accessible to all those within the selected recipient categories of the policy (e.g. childcare-related cash transfers available to all who have children)</t>
  </si>
  <si>
    <t>Although Carer’s Allowance is payable to Carers who provide care for over 35 hours per week for one person, there are conditions attached. It is not increased if someone provides care for more than one person. It has a number of exclusions and penalties resulting in many Carers losing out and being put off from claiming. Exclusions include those receiving a State Pension equal to or more than the Carer’s Allowance and earning more than £151 per week (rising to £196pw from April 2025). If this limit is breached, it results in the loss of the whole Carer’s Allowance. This has led to many “backdated” claims on unpaid carers by DWP for very large overpayments, resulting in greater financial hardship &amp; even greater pressures on unpaid carers.</t>
  </si>
  <si>
    <t>https://www.gov.uk/carers-allowance/eligibility
https://carers.org/carer-support-fund/carers-support-fund-wales-programme</t>
  </si>
  <si>
    <t>The policy stipulates that cash and in-kind transfers related to care do not have conditionalities</t>
  </si>
  <si>
    <t>Carers Allowance can be spent as the recipient wishes. Local authority provided grants generally have to be spent on a specific purpose. Payments in kind also have to be spent for a specific purpose, but in both cases the local authority should discuss with the carer their needs and preferences regarding the support they desire. Awards from the Carers Support Fund are administered by a number of different local organisations across Wales and their offerings varying along with the level of conditionality.</t>
  </si>
  <si>
    <t>https://carers.org/carer-support-fund/carers-support-fund-wales-programme</t>
  </si>
  <si>
    <t>The policy ensures cash transfers meet the real level of costs for caring for children/elderly/people with additional needs/disability etc</t>
  </si>
  <si>
    <t>Despite these interventions, a 2024 report by WPI Economics, in collaboration with Carers Wales and funded by the abrdn Financial Fairness Trust, revealed the alarming extent of poverty among unpaid carers in Wales. The findings highlight that 26% of unpaid carers in Wales live in poverty, compared to 20% of the non-carer population. 9% of carers are experiencing deep poverty—figures significantly higher than the non-carer population.</t>
  </si>
  <si>
    <t>https://www.carersuk.org/press-releases/new-report-highlights-urgent-need-to-address-poverty-among-unpaid-carers-in-wales-adroddiad-newydd-yn-amlygu-angen-brys-i-fynd-i-r-afael-a-thlodi-ymysg-gofalwyr-di-dal-yng-nghymru/</t>
  </si>
  <si>
    <t>Cash transfers for care responsibilities under this policy are reaching the most underserved areas and populations, including those likely to be marginalised*</t>
  </si>
  <si>
    <t>Between 2022 and 2025 over 29,000 unpaid carers benefitted from the Carers Support Fund, but this compares to an estimated carer population in Wales of 310,000 based on the 2021 census.
Figures on the numbers of unpaid carers recieving financial support from their local authority are not readily available but a 2024 report by the Public Services Ombudsman Wales found that just 1.5% of the carer population of the four investigated authorities were in receipt of a package of support from the council.
Of the 310,000 unpaid carers in Wales only 57,000 are in receipt of Carer’s Allowance. A further 29,000 people have an underlying entitlement to Carer’s Allowance but do not receive this benefit if they qualify for an overlapping benefit, such as the State Pension or contribution-based Employment Support Allowance, which are paid at a higher rate.</t>
  </si>
  <si>
    <t>https://carers.org/carer-support-fund/carers-support-fund-wales-programme#:~:text=About%20Our%20Current%20Carers%20Support,helping%20to%20alleviate%20financial%20pressures.
https://www.ombudsman.wales/blog/2024/10/31/more-must-be-done-to-ensure-unpaid-carers-are-proactively-identified-and-informed-of-their-right-to-a-carers-needs-assessment-and-the-support-that-may-be-available-to-them-an-inves/
https://carers.org/downloads/finance-briefing-(eng).pdf</t>
  </si>
  <si>
    <t>This information is not readily publicly available.</t>
  </si>
  <si>
    <t>https://www.gov.wales/525-million-welsh-government-funding-benefit-unpaid-carers</t>
  </si>
  <si>
    <t>The DWP Carers Allowance overpayments scandal demonstrates that there has been insufficient resource within DWP to implement this policy.
Between 2022 and 2025 over 29,000 unpaid carers benefitted from the Carers Support Fund, but this compares to an estimated carer population in Wales of 310,000 based on the 2021 census.
Figures on the numbers of unpaid carers recieving financial support from their local authority are not readily available but a 2024 report by the Public Services Ombudsman Wales found that just 1.5% of the carer population of the four investigated authorities were in receipt of a package of support from the council.</t>
  </si>
  <si>
    <t>https://www.bbc.co.uk/news/articles/czrv653pv0po
https://carers.org/carer-support-fund/carers-support-fund-wales-programme#:~:text=About%20Our%20Current%20Carers%20Support,helping%20to%20alleviate%20financial%20pressures.
https://www.ombudsman.wales/blog/2024/10/31/more-must-be-done-to-ensure-unpaid-carers-are-proactively-identified-and-informed-of-their-right-to-a-carers-needs-assessment-and-the-support-that-may-be-available-to-them-an-inves/</t>
  </si>
  <si>
    <t>The budget allocation for pension schemes is being sufficiently (≥ 80%) spent on both personnel costs and actual delivery/implementation</t>
  </si>
  <si>
    <t xml:space="preserve">The DWP Carers Allowance overpayments scandal demonstrates that there has been insufficient resource within DWP to implement this policy.
Between 2022 and 2025 over 29,000 unpaid carers benefitted from the Carers Support Fund, but this compares to an estimated carer population in Wales of 310,000 based on the 2021 census.
Figures on the numbers of unpaid carers recieving financial support from their local authority are not readily available but a 2024 report by the Public Services Ombudsman Wales found that just 1.5% of the carer population of the four investigated authorities were in receipt of a package of support from the council.
</t>
  </si>
  <si>
    <t>Cash transfer programmes are primarily (at least 80%) government funded or administered</t>
  </si>
  <si>
    <t>Carers Allowance is funded by the UK Government. Financial assistance through support packages and grants from local authorities are funded through the local authorities themselves. The Welsh Government funds the Carers Support Fund, with Carers Trust Wales funded by Welsh Government to co-ordinate the policy nationally.</t>
  </si>
  <si>
    <t>The Carers Support Fund is overseen by the Welsh Government's Health and Social Care department, and specifically the Minister for Social Care. They are also responsible for policy relating to unpaid carers, including the implementation of the duties on local authorities under the Social Services and Well-being (Wales) Act.
The UK Government's Department for Work and Pensions administers Carers Allowance.</t>
  </si>
  <si>
    <r>
      <t xml:space="preserve">https://www.gov.wales/dawn-bowden-ms
</t>
    </r>
    <r>
      <rPr>
        <b/>
        <sz val="10"/>
        <color rgb="FF000000"/>
        <rFont val="Arial"/>
        <family val="2"/>
      </rPr>
      <t>https://www.gov.wales/sites/default/files/publications/2025-05/strategy-for-unpaid-carers-delivery-plan-2025-2026.pdf
https://www.gov.uk/carers-allowance</t>
    </r>
    <r>
      <rPr>
        <sz val="10"/>
        <color rgb="FF000000"/>
        <rFont val="Arial"/>
      </rPr>
      <t xml:space="preserve">
</t>
    </r>
  </si>
  <si>
    <t>The policy includes provisions for the oversight and regulation of cash transfer schemes</t>
  </si>
  <si>
    <t>The Carers Support Fund is overseen by the Welsh Government through contract management of the national co-ordinating body, Carers Trust Wales, who in turn oversee the delivery of the fund by local organisations.
Local authorities in Wales have to report on some of their social services functions through the Performance and Improvement Framework.
Any oversight of Carers Allowance?</t>
  </si>
  <si>
    <t>https://www.gov.wales/performance-and-improvement-framework-social-services-using-evidence-inform-improvement</t>
  </si>
  <si>
    <t>The policy includes mechanisms for complaints and grievance redressal mechanisms in case of lack of provision</t>
  </si>
  <si>
    <t xml:space="preserve">Receipts can make complaints to the Department for Work and Pensions through a dedicated phone line. If they are unsatisfied with the final response from the DWP complaints team they can escalate it to the Independent Case Examiner.
Every local authority offers a complaints process enabling individuals to complain about the local authority. This can include decisions about grants and financial support. Complaints can be escalated to the Public Services Ombudsman for Wales. </t>
  </si>
  <si>
    <t>https://www.gov.uk/government/organisations/department-for-work-pensions/about/complaints-procedure
https://www.gov.wales/sites/default/files/publications/2025-04/charter-for-unpaid-carers-1.pdf</t>
  </si>
  <si>
    <t>The government collects and publishes disaggregated* data on implementation of the policy, with indicators and targets for women and informally employed workers</t>
  </si>
  <si>
    <t xml:space="preserve">Disaggregated data on the implementation of the Carer Support Fund is not published. 
The UK Government has published some disaggregated data on Carers Allowance recipients in Wales, though mainly on a geographical basis by county.
17 of the 22 local authorities responded to information requests from Carers Wales in 2024 regarding their delivery of Carers Needs Assessments and Support Packages. All of the responses from local authorities have been published in full on the Carers Wales website. </t>
  </si>
  <si>
    <t>https://carers.org/carer-support-fund/carers-support-fund-wales-programme
https://www.carersuk.org/wales/policy-and-research/track-the-act/track-the-act-home-page/</t>
  </si>
  <si>
    <t>The government’s monitoring and evaluation system includes the impact of the policy on the social and economic wellbeing of caregivers (especially women) and care recipients</t>
  </si>
  <si>
    <t>UK Gov - it is not evident that any specific monitoring or evaluation of the impact of the policy (such as Carer's Allowance) as it pertains to caregivers and care recipients An example of this is the impact of Carer's Allowance overpayments. Welsh Gov - the same can be said for Welsh Government initiatives, where there is monitoring and limited evaluation of policy but it is not evident that there is specific regard to the social and economic wellbeing of caregivers and/or carers.</t>
  </si>
  <si>
    <t>https://questions-statements.parliament.uk/written-questions/detail/2024-05-14/26185/</t>
  </si>
  <si>
    <t>Public consultations have been held but no specific engagement and consultation with women's groups and/or organisations from diverse backgrounds is evident.</t>
  </si>
  <si>
    <t>There is an explicit intention to address unpaid care work in the policy objectives or purpose (either to recognise its social and economic value, redistribute the responsibility between households and the state, and/or improve the social and economic wellbeing of caregivers (especially women)</t>
  </si>
  <si>
    <t>The Social Services and Well-being (Wales) Act 2014 provides the legal framework for improving the wellbeing of people who need care and support, and carers who need support. It explicitly addresses unpaid care work and, by placing legal obligations on statutory services to provide information, advice and support to unpaid carers, redistributes the responsibility somewhat for caring from the household to the state.</t>
  </si>
  <si>
    <t>https://socialcare.wales/resources-guidance/information-and-learning-hub/sswbact/overview
https://www.gov.wales/sites/default/files/publications/2019-05/social-services-and-well-being-wales-act-2014-the-essentials.pdf</t>
  </si>
  <si>
    <t>There is evidence of positive impact on the social and economic wellbeing of caregivers (especially women) and/or a transformation of gender norms as a result of the policy</t>
  </si>
  <si>
    <t>Despite the aims of the policy explored above, in 2019 the then Senedd Health, Social Care and Sport Committee held an inquiry on the impact of the Act on carers. The Committee found that the legal improvement in rights had not been accompanied by a better experience for carers. Its report states “for so many that we heard from, the Act has failed to have any meaningful impact on their lives”. It goes on to say, “five years on from the passing of legislation that was meant to be transformative for the lives of carers, the results are, at best, underwhelming”.
The social and economic outlook for unpaid carers remains very challenging. A 2024 report by WPI Economics, in collaboration with Carers Wales and funded by the abrdn Financial Fairness Trust, revealed the alarming extent of poverty among unpaid carers in Wales. The findings highlight that 26% of unpaid carers in Wales live in poverty, compared to 20% of the non-carer population. 9% of carers are experiencing deep poverty—figures significantly higher than the non-carer population.</t>
  </si>
  <si>
    <t>https://business.senedd.wales/mgIssueHistoryHome.aspx?IId=022518
https://www.carersuk.org/press-releases/new-report-highlights-urgent-need-to-address-poverty-among-unpaid-carers-in-wales-adroddiad-newydd-yn-amlygu-angen-brys-i-fynd-i-r-afael-a-thlodi-ymysg-gofalwyr-di-dal-yng-nghymru/</t>
  </si>
  <si>
    <t>Women are equally (at least 50%) represented in management and governance structures for cash transfer programs</t>
  </si>
  <si>
    <t>Score for Indicator 1.3.2 (out of 20)</t>
  </si>
  <si>
    <t>____</t>
  </si>
  <si>
    <t>INDICATOR 1.3.3: School meals or food vouchers</t>
  </si>
  <si>
    <t>There is a national policy for the provision of school-based meals and/or food vouchers</t>
  </si>
  <si>
    <t>The policy prioritises underserved and marginalised* populations, especially low-income and single parent households</t>
  </si>
  <si>
    <t>The policy ensures that school feeding programmes/vouches are available and accessible to all those within the recipient categories of the policy (e.g. school-based meals to all children going to public schools)</t>
  </si>
  <si>
    <t>The policy ensures school-based meals and/or food vouchers are free/affordable for low-income groups</t>
  </si>
  <si>
    <t>The policy provides for flexibility (e.g. food vouchers are able to be used flexibly at a large number of stores and supermarkets) and autonomy (e.g. food vouchers can be used to buy a range of products without restrictions)</t>
  </si>
  <si>
    <t>School-based meals and/or food vouchers under this policy are reaching the most underserved areas and populations, including those likely to be marginalised*, especially low-income and single parent households</t>
  </si>
  <si>
    <t>The budget allocation for school meals and/or food vouchers is being sufficiently (≥ 80%) spent on both personnel costs and actual delivery/implementation</t>
  </si>
  <si>
    <t>School-based meals and/or food voucher programs are primarily (at least 80%) government funded or administered</t>
  </si>
  <si>
    <t>The policy includes provisions for the oversight and regulation of the quality, accessibility and reach of school meals and/or food voucher programmes</t>
  </si>
  <si>
    <t>The government collects and publishes disaggregated* data on implementation of the policy, with indicators and targets especially for low-income and single parent households</t>
  </si>
  <si>
    <t>There is an explicit intention to address unpaid care work in the policy objectives or purpose (either to reduce or redistribute the time, cost and labour for unpaid carers (especially women), and/or to improve the quality of care received)</t>
  </si>
  <si>
    <t>There is evidence of positive impact on the reduction or redistribution of unpaid care work as a result of the policy and/or on the social and economic wellbeing of caregivers (especially women) and care recipients as a result of the policy</t>
  </si>
  <si>
    <t>Women are equally (at least 50%) represented in management and governance structures for school-feeding programs</t>
  </si>
  <si>
    <t>Score for Indicator 1.3.3 (out of 19)</t>
  </si>
  <si>
    <t>INDICATOR 1.3.4: Care-sensitive public works programmes</t>
  </si>
  <si>
    <t>There is a national policy for the provision of care-sensitive public works programmes (PWPs)</t>
  </si>
  <si>
    <t>The policy prioritises underserved and marginalised* populations I</t>
  </si>
  <si>
    <t>The Policy ensures that the care-sensitive provisions of the PWPs are universally available and accessible to everyone.</t>
  </si>
  <si>
    <t>The policy ensures that the income from PWPs meet the real level of costs for caring for children/elderly/people with additional needs/disability etc.</t>
  </si>
  <si>
    <t>The policy stipulates that PWPs have provisions of creche at the PWP site, irrespective of number of ‘women’ workers or a minimum number of children.</t>
  </si>
  <si>
    <t>The policy stipulates that PWPs are available closer to women’s homes (and at least no more than 5 kms from women’s home; and if longer, provisions for transportation are offered)</t>
  </si>
  <si>
    <t>There are flexible working times available at PWPs</t>
  </si>
  <si>
    <t>There is the provision of regular breaks and/or lighter work for older women and pregnant and lactating women.</t>
  </si>
  <si>
    <t>The budget allocated for care-sensitive PWPs is sufficient to implement these provisions (consider both direct costs implementation and maintenance costs, and indirect costs such as personnel and administrative costs)</t>
  </si>
  <si>
    <t>The budget allocations for these care-sensitive provisions have risen (in real terms) since the previous budget cycle</t>
  </si>
  <si>
    <t>The budget allocation for care-sensitive provisions is being sufficiently (≥ 80%) spent on both personnel costs and actual delivery/implementation</t>
  </si>
  <si>
    <t>PWPs, including care-sensitive provisions, are primarily (≥ 80%) government funded or administered</t>
  </si>
  <si>
    <t>The policy includes provisions for the oversight and regulation of the accessibility and reach of PWPs</t>
  </si>
  <si>
    <t>Implementation of the care-sensitive provisions of the policy is monitored through the collection of publicly available data disaggregated by age, sex, and physical ability, with indicators and targets</t>
  </si>
  <si>
    <t>The policy was developed with women and/or women’s rights organisations from diverse* backgrounds</t>
  </si>
  <si>
    <t>Women are equally (at least 50%) represented in management and governance structures for PWPs</t>
  </si>
  <si>
    <t>Score for Indicator 1.3.4 (out of 21)</t>
  </si>
  <si>
    <t>Degree of transformation for Policy Area 1.3: Social Protection Benefits Related to Care</t>
  </si>
  <si>
    <t>Total score across all indicators (out of 80):</t>
  </si>
  <si>
    <t>INDICATOR 1.4.1: Paid sick leave</t>
  </si>
  <si>
    <t>There is a national policy that legally guarantees the right to paid sick leave</t>
  </si>
  <si>
    <t>The policy ensures paid sick leave is available and accessible to the entire labour force, including informally employed workers and those likely to be marginalised*</t>
  </si>
  <si>
    <t>The policy includes paid leave to care for sick family members or dependents</t>
  </si>
  <si>
    <t>The policy includes anti-discrimination provisions ensuring there are no income or employment losses incurred by employees requesting sick leave</t>
  </si>
  <si>
    <t>The policy is inclusive of an expansive definition of family (i.e. aunts/uncles, grandparents), non-marital partners and LGBTQI relationships</t>
  </si>
  <si>
    <t>The policy provides for an adequate duration of paid sick leave</t>
  </si>
  <si>
    <t>The budget allocation for paid sick leave is being sufficiently (≥ 80%) spent on both personnel costs and actual delivery/implementation</t>
  </si>
  <si>
    <t>Paid sick leave provisions are primarily (≥ 80%) government funded or administered</t>
  </si>
  <si>
    <t>The policy includes provisions for the oversight and regulation of the accessibility and availability of paid sick leave</t>
  </si>
  <si>
    <t>The policy includes mechanisms for complaints and grievance redressal mechanisms in case of non-compliance</t>
  </si>
  <si>
    <t>The government’s monitoring and evaluation system includes the impact of the policy on the wellbeing of caregivers and care recipients and/or on the transformation of gender norms around care</t>
  </si>
  <si>
    <t>The policy was developed through consultation with women and/or women’s rights organisations from diverse* backgrounds and workers associations</t>
  </si>
  <si>
    <t>There is an explicit intention to address unpaid care work in the policy objectives or purpose (either to recognise its social and economic value, redistribute the responsibility between women and men (i.e. shift norms), and/or improve the wellbeing of caregivers (especially women) or care recipients)</t>
  </si>
  <si>
    <t>There is evidence of positive impact on the wellbeing of caregivers (especially women) and/or a transformation of gender norms (i.e. men taking on more caregiving) as a result of the policy</t>
  </si>
  <si>
    <t>Women are equally (at least 50%) represented in management and governance structures for paid sick leave policies</t>
  </si>
  <si>
    <t>Score for Indicator 1.4.1 (out of 21)</t>
  </si>
  <si>
    <t>INDICATOR 1.4.2: Equal paid parental leave</t>
  </si>
  <si>
    <t>There is a national policy that legally guarantees parental leave</t>
  </si>
  <si>
    <t>The policy ensures parental leave is available and accessible to all parents in the paid labour force, including informally employed workers, and those likely to be marginalised*</t>
  </si>
  <si>
    <t xml:space="preserve">The policy guarantees parental leave is of equal pay (&gt; 80% of salary) for all genders, sexual orientation and family structure </t>
  </si>
  <si>
    <t xml:space="preserve">The policy guarantees parental leave is of equal duration (&gt;14 weeks), for all genders, sexual orientation and family structure </t>
  </si>
  <si>
    <t>The policy includes anti-discrimination provisions ensuring there are no income or employment losses incurred by employees requesting parental leave</t>
  </si>
  <si>
    <t>The policy is inclusive of parents who are adopting or having children through surrogacy or IVF</t>
  </si>
  <si>
    <t>The policy ensures that leave provisions are non-transferrable between parents</t>
  </si>
  <si>
    <t>The policy includes leave provisions for pregnancy complications such as miscarriage, still births etc.</t>
  </si>
  <si>
    <t>The budget allocation for the policy is being sufficiently (≥ 80%) spent on both personnel costs and actual delivery/implementation</t>
  </si>
  <si>
    <t>The provisions under the policy are primarily (≥ 80%) government funded or administered</t>
  </si>
  <si>
    <t>The policy includes provisions for the oversight and regulation of the availability and accessibility of parental leave</t>
  </si>
  <si>
    <t>The policy includes mechanisms for complaints and grievance redressal mechanisms in the case of non-compliance</t>
  </si>
  <si>
    <t>Women are equally (at least 50%) represented in management and governance structures for paid parental leave policies</t>
  </si>
  <si>
    <t>Score for Indicator 1.4.2 (out of 22)</t>
  </si>
  <si>
    <t>INDICATOR 1.4.3: Flexible working</t>
  </si>
  <si>
    <t>Scope: WG encouragement of carer-friendly initiatives in the workplace, local support from councils for initiatives that support carers in the workplace. Not much point covering UK-wide flexible working policy.</t>
  </si>
  <si>
    <t>There is a national policy for flexible working arrangements</t>
  </si>
  <si>
    <t>Though employment law and laws related to flexible working are reserved to the UK Government, Wales has taken policy and strategic steps to embed flexible working and workplace practices that make it easier for unpaid carers to work alongside their caring role. The Social Services and Well-being (Wales) Act 2024 places a duty on local authorities to support the wellbeing of unpaid carers. One of the aspects of wellbeing mentioned in the Act is "participation in work".
In pursuit of this objective, the Welsh Government's 2021 Strategy for Unpaid Carers contains a national priority of "supporting unpaid carers in education and the workplace", stating that it will work with employers to "promote unpaid carer friendly workplaces".
The Welsh Government's 2025/26 Annual Delivery Plan for the Carers Strategy contains support for unpaid carers to remain in work via flexible working and other initiatives.</t>
  </si>
  <si>
    <t xml:space="preserve">https://www.gov.wales/sites/default/files/consultations/2023-05/part-2-code-of-practice-general-functions.pdf
https://www.gov.wales/sites/default/files/publications/2021-03/unpaid-carers-strategy.pdf
https://www.gov.wales/sites/default/files/publications/2025-05/strategy-for-unpaid-carers-delivery-plan-2025-2026.pdf
</t>
  </si>
  <si>
    <t>The policy covers underserved and marginalised* groups, including informally employed workers</t>
  </si>
  <si>
    <t>The policy covers all unpaid carers and regardless of the type of employment they have or wish to pursue.</t>
  </si>
  <si>
    <t>The policy recognises the home as a workplace</t>
  </si>
  <si>
    <t>Not directly mentioned but included within flexible working promotion.</t>
  </si>
  <si>
    <t>The policy provides for home-based work arrangements, in combination with the other options (e.g. reduced daily working hours, reduced work- days in a week, etc.) as possible modes for flexible work arrangements for care providers</t>
  </si>
  <si>
    <t>The policy encourages a variety of flexible working practices.</t>
  </si>
  <si>
    <t>The policy ensures that all employees have the right to make requests for flexible working and no income or employment losses are incurred by employees requesting flexible working</t>
  </si>
  <si>
    <t>The Flexible Working Act 2023 gives all employees the right to ask their employer for flexible working from day one of their employment if they live in England, Scotland or Wales.
Additionally, employees can take their employer to an employment tribunal if the employer dismisses or treats an employee poorly because of their flexible working request, for example by refusing them a promotion or pay rise.</t>
  </si>
  <si>
    <t>https://workingfamilies.org.uk/articles/flexible-working-a-guide-for-employees/
https://www.gov.uk/flexible-working/appeals</t>
  </si>
  <si>
    <t>Administration</t>
  </si>
  <si>
    <t>There is evidence to suggest resources and capacity have not been completley aqequate as many unpaid carers are unaware of their rights to flexible working, despite governments at all levels sharing the aim of raising awareness of changes to employment rights and flexible working.
The Carers Wales State of Caring 2024 survey found that amongst carers in employment in Wales only 37% were aware of the Carers Leave Act 2023 and how it would affect them.  29% said they had heard 
of it but didn’t know much about it, and 34% said they were not aware of it. Turning to the Flexible Working Act 2023, only 37% of Welsh carers who are employees said they were aware of the legislation and how it affects them. 22% said they had heard of it but didn’t know much about it, and 41% said they were not aware of it..</t>
  </si>
  <si>
    <t>https://www.carersuk.org/briefings/carers-leave-act-anniversary-briefing/</t>
  </si>
  <si>
    <t>In Wales, the Welsh Government's Health and Social Care department is responsible for Social Services and Well-being (Wales) Act 2014 and the Carers Strategy.
At the UK level, the UK Government's Department for Business and Trade is responsible for flexible working legislation.</t>
  </si>
  <si>
    <t>https://www.gov.wales/dawn-bowden-ms
https://www.gov.uk/government/news/millions-to-benefit-from-new-flexible-working-measures</t>
  </si>
  <si>
    <t>The policy includes provisions for the oversight of flexible working arrangements</t>
  </si>
  <si>
    <t xml:space="preserve">The UK Government funds the Advisory, Conciliation and Arbitration Service (ACAS) which provides free and impartial advice to employers, employees and their representatives on employment rights, best practice and policies and resolving workplace conflict. ACAS maintains a statutory Code of Practice on requests for flexible working.
Employers must by law deal with requests for flexible working in a 'reasonable manner', which is expanded upon in the ACAS Code of Practice.
If an employer does not handle a request in a reasonable manner, the employee can take them to an employment tribunal.
The Welsh Government does not maintain or fund an oversight, complaints or grievance redressal mechanism related to flexible working in general or for unpaid carers in particular. However, under the Single Advice Fund, Welsh Government fund a range of organisations that work in partnership to deliver regional and pan-Wales advice and support services to people living in Wales. These services cover topics ranging from debt to discrimination and welfare benefits, but also includes employment matters,
</t>
  </si>
  <si>
    <t>https://www.gov.uk/flexible-working
https://www.gov.uk/flexible-working/appeals
https://www.acas.org.uk/acas-code-of-practice-on-flexible-working-requests/html
https://www.gov.wales/sites/default/files/publications/2024-07/single-advice-fund-grant-guidance-2025.pdf</t>
  </si>
  <si>
    <t>The policy includes mechanisms for complaints and grievance redressal mechanisms in case of non-compliance.</t>
  </si>
  <si>
    <t>As above</t>
  </si>
  <si>
    <t>It does not appear that the UK or Welsh Governments publish disaggregated data on the implementation of flexible working.
In 2019 the UK Government published data on the working patterns and demographics of people who work flexibly in the public sector. This data showed that care responsibilities affect working patterns, with those who gave family time and domestic commitments as reasons for working part-time, around three quarters reported that they had caring responsibilities for their children and/or relatives.
This data has not been published since 2019, nor does data appear to be available for sectors beyong the public sector, and it does not appear that indicators or targets have been set.</t>
  </si>
  <si>
    <t>https://www.gov.uk/government/statistics/flexible-working-in-the-public-sector</t>
  </si>
  <si>
    <t>The government’s monitoring and evaluation system includes the impact of the policy on the wellbeing of caregivers and care recipients and/or on the transformation of gender norms and behaviours around care</t>
  </si>
  <si>
    <t>Not in a targeted way, but women's rights organisations responded to relevant consultations and advise both governments on flexible working practices.</t>
  </si>
  <si>
    <t>The Social Services and Well-being (Wales) Act specifically aims to improve the wellbeing of unpaid carers.
Language accompanying flexible working legislation highlights as one of its benefits its potential for a more equal distribution of childcare and other caring responsibilities between men and women.</t>
  </si>
  <si>
    <t>45% of carers in Wales said that caring had a negative impact on their job and ability to work</t>
  </si>
  <si>
    <t>https://www.carersuk.org/media/3dblytnt/carers-week-report-2024-web_final.pdf</t>
  </si>
  <si>
    <t>Women are equally (at least 50%) represented in management governance structures for flexible working policies</t>
  </si>
  <si>
    <t>Looking across the Welsh Government Ministers in the Health and Social Care Department, the Welsh Government's Director General for the Health and Social Care Directorate, the Ministers in the UK Department for Business and Trade and the Department's Permanent Secretary, 6 of these 12 (50%) individuals appear to be women.</t>
  </si>
  <si>
    <t>https://www.gov.wales/sites/default/files/publications/2025-04/welsh-government-organisation-chart-april-2025.pdf
https://www.gov.uk/government/organisations/department-for-business-and-trade</t>
  </si>
  <si>
    <t>Score for Indicator 1.4.3 (out of 15)</t>
  </si>
  <si>
    <t>INDICATOR 1.4.4: Onsite childcare</t>
  </si>
  <si>
    <t>There is a national policy for the provision of on-site or close to place of work childcare</t>
  </si>
  <si>
    <t>There is no national policy on onsite childcare</t>
  </si>
  <si>
    <t>Accessibility &amp; coverage</t>
  </si>
  <si>
    <t>N/A</t>
  </si>
  <si>
    <t>The policy ensures onsite childcare facilities are free/affordable to low-income groups</t>
  </si>
  <si>
    <t>The policy ensures that the threshold for mandatory provision of onsite childcare facilities is determined by the number of all employees, not only women[AP1]</t>
  </si>
  <si>
    <t>Onsite childcare facilities under this policy are being accessed by the most underserved and marginalised* groups</t>
  </si>
  <si>
    <t>The policy includes provisions for the oversight and regulation of the quality, affordability, reliability and accessibility of onsite childcare facilities</t>
  </si>
  <si>
    <t>Women are equally (at least 50%) represented in management and governance structures for onsite childcare facilities</t>
  </si>
  <si>
    <t>Score for Indicator 1.4.4 (out of 20)</t>
  </si>
  <si>
    <t>1. Labour conditions</t>
  </si>
  <si>
    <r>
      <rPr>
        <b/>
        <sz val="11"/>
        <color rgb="FF000000"/>
        <rFont val="Calibri"/>
      </rPr>
      <t xml:space="preserve">2.1.1 Living wages for paid care workers
</t>
    </r>
    <r>
      <rPr>
        <sz val="11"/>
        <color rgb="FF000000"/>
        <rFont val="Calibri"/>
      </rPr>
      <t xml:space="preserve"> 1.2 Compatibility between wages, education and specialization
 1.3 Working hours conditions and regulations
 1.4 Formal contract and access to social benefits for care and domestic workers
 1.5 Guaranteed child rights and labour protection</t>
    </r>
  </si>
  <si>
    <t>2.1.2 Gender wage gap and equal pay for equal work</t>
  </si>
  <si>
    <t>2.1.3 Working hours</t>
  </si>
  <si>
    <t>2.1.4 Right to social security</t>
  </si>
  <si>
    <t>2.1.5 Child rights and labour protection</t>
  </si>
  <si>
    <t>2. Workplace regulations</t>
  </si>
  <si>
    <t>2.2.1 Health and safety in the workplace
 2.2 Prevention of workplace sexual abuse and harassment
 2.3 Workplace inspections and grievance mechanisms ensuring decent work</t>
  </si>
  <si>
    <t>2.2.2 Gender-based discrimination, harassment and violence in the workplace</t>
  </si>
  <si>
    <t>2.2.3 Workplace inspections and grievance mechanisms</t>
  </si>
  <si>
    <t>3. Migrant care workers’ protections</t>
  </si>
  <si>
    <t>4. Right to organise</t>
  </si>
  <si>
    <t>INDICATOR 2.1.1: Minimum wage</t>
  </si>
  <si>
    <r>
      <t xml:space="preserve">SCORE 
</t>
    </r>
    <r>
      <rPr>
        <b/>
        <i/>
        <sz val="12"/>
        <color theme="1"/>
        <rFont val="Calibri"/>
      </rPr>
      <t>YES=1
PARTIAL=0.5
NO=0</t>
    </r>
  </si>
  <si>
    <t>There is a national minimum wage policy</t>
  </si>
  <si>
    <t xml:space="preserve">One of the key pledges in the current Welsh Government’s Programme for Government is to pay social care workers in Wales the Real Living Wage (RLW). The RLW is independently calculated by the Resolution Foundation and overseen by the Living Wage Commission in an annual process. In October 2024 the RLW went up in Wales to £12.60 an hour. The Welsh Government has strongly encouaged all local authorities and health boards to ensure their social care staff are paid the RLW, publishing guidance in 2022 (which was updated in 2024) to support a consistent approach to the continued administration of the Welsh Government’s RLW commitment. More widely, the Welsh Government encourages all employers that can afford to, to pay their employees the RLW, not just the statutory minimum.
Workers in Wales are also protected under the UK Government National Minimum Wage Act (1998) which sets a legal minimum hourly wage for most workers in the UK, entitlements, and documents exceptions, and enforcement provisions. As of July 2024 the current National Minimum Wage is £11.44 per hour for anyone aged 21 or over. This will rise to £12.21 in April 2025. It’s £8.60 an hour for someone aged between 18 and 20 rising to £10 in April 2025, and £6.20 for under 18s and apprentices, rising to £7.55 in April 2025. </t>
  </si>
  <si>
    <r>
      <rPr>
        <u/>
        <sz val="12"/>
        <color rgb="FF0D5ADB"/>
        <rFont val="Calibri"/>
      </rPr>
      <t xml:space="preserve">https://www.gov.wales/administering-real-living-wage-social-care-workers 
</t>
    </r>
    <r>
      <rPr>
        <u/>
        <sz val="12"/>
        <color rgb="FF000000"/>
        <rFont val="Calibri"/>
      </rPr>
      <t xml:space="preserve">
</t>
    </r>
    <r>
      <rPr>
        <u/>
        <sz val="12"/>
        <color rgb="FF0D5ADB"/>
        <rFont val="Calibri"/>
      </rPr>
      <t>https://www.legislation.gov.uk/ukpga/1998/39/section/1  
https://businesswales.gov.wales/news-and-blog/national-minimum-wage-policy-enforcement 
https://livingwage.wales/real-living-wage-increases-in-wales/</t>
    </r>
  </si>
  <si>
    <t>Legislation and ratification</t>
  </si>
  <si>
    <t>Remunerated paid care workers are included in the general labour legislation as workers</t>
  </si>
  <si>
    <t>Care workers are included with the National Minimum Wage Act as workers. HMRC have a history of investigating social care employers for underpayment for their workers. The Welsh Government has a specific policy commitment to ensuring social care workers in Wales are paid the RLW. Employment Law applies to paid care workers. The Equality Act also affords protection to Carers under employment law, which safeguards them from discrimination and provides rights to unpaid leave. The Social Services and Wellbeing Act (2014) in Wales also provides further protections for Carers in Employment, including the right to work and to a carers assessment.</t>
  </si>
  <si>
    <r>
      <rPr>
        <sz val="12"/>
        <color theme="1"/>
        <rFont val="Calibri"/>
      </rPr>
      <t xml:space="preserve">https://www.carersuk.org/media/ts3n2g4r/carers-wales-working-carers-guide-eng-final.pdf
https://socialcare.wales/cms-assets/documents/Social-Care-guide_17_18-rates.pdf
</t>
    </r>
    <r>
      <rPr>
        <u/>
        <sz val="12"/>
        <color rgb="FF1155CC"/>
        <rFont val="Calibri"/>
      </rPr>
      <t xml:space="preserve">https://www.legislation.gov.uk/anaw/2014/4/pdfs/anaw_20140004_en.pdf
</t>
    </r>
  </si>
  <si>
    <t>Relevant convention/s (C189) has been ratified</t>
  </si>
  <si>
    <t xml:space="preserve">The UK has not ratified the C189 Domestic Workers' Convention                </t>
  </si>
  <si>
    <t>https://normlex.ilo.org/dyn/nrmlx_en/f?p=NORMLEXPUB:11210:0::NO::P11210_COUNTRY_ID:102651</t>
  </si>
  <si>
    <t>There is a national legislation outlining wage deduction and/or in-kind contributions for live-in care workers</t>
  </si>
  <si>
    <t xml:space="preserve">This is included in the National Minimum Wage Act. </t>
  </si>
  <si>
    <t>https://www.gov.uk/national-minimum-wage-accommodation/accommodation-charges</t>
  </si>
  <si>
    <t>Accessibility and inclusivity</t>
  </si>
  <si>
    <t>The policy extends to all workers, occupations and population groups and those most likely to be marginalised*, including informally employed[i] paid care workers</t>
  </si>
  <si>
    <t>The legislation extends to all workers unless they are below school leaving age (usually 16). Welsh Government's policy to increase access to the RLW in the social care sector includes all paid carers, including all registered workers in care homes, domiciliary care, and residential family centers. They also provide additional funding to groups who may need it within the social care workforce e.g in 2022 support was made available to domiciliary care workers, which can be used to pay for driving lessons and to purchase electric fleet vehicles</t>
  </si>
  <si>
    <r>
      <rPr>
        <u/>
        <sz val="12"/>
        <color rgb="FF000000"/>
        <rFont val="Calibri"/>
      </rPr>
      <t xml:space="preserve">https://www.gov.uk/national-minimum-wage/who-gets-the-minimum-wage#:~:text=Not%20entitled%20to%20the%20minimum%20wage&amp;text=company%20directors,members%20of%20the%20armed%20forces
</t>
    </r>
    <r>
      <rPr>
        <u/>
        <sz val="12"/>
        <color rgb="FF1155CC"/>
        <rFont val="Calibri"/>
      </rPr>
      <t>https://insightcollective.socialcare.wales/workforce-insight-series/improving-terms-and-conditions-for-the-social-care-workforce-in-wales</t>
    </r>
  </si>
  <si>
    <t>The majority (&gt;80%) of paid care workers, including informally employed workers, are receiving the minimum wage</t>
  </si>
  <si>
    <t xml:space="preserve">In 2021, research found that 56 per cent of the social care workforce in Wales earnt below the real living wage (which was then £9.50 an hour) (Clifton, 2021). In UK research care workers and home care workers had an average hourly wage of £12.87. Senior care workers had an average hourly wage £13.07 (Office for National Statistics, 2023); these are higher than the RLW but below the amount the Joseph Rowntree Foundation deemed needed to afford a decent standard of live. It's also unclear how informally employed workers wages are captured and recorded. </t>
  </si>
  <si>
    <t>https://insightcollective.socialcare.wales/workforce-insight-series/improving-terms-and-conditions-for-the-social-care-workforce-in-wales</t>
  </si>
  <si>
    <t>The national minimum wage is comparable/sufficient to the cost of living</t>
  </si>
  <si>
    <t xml:space="preserve">Although the numbers are close, the NMW still falls short of the RLW which is set by the Living Wage Foundation. Welsh Government policy to pay social care workers the RLW means that the Government wants to ensure these workers are paid the real cost of living. </t>
  </si>
  <si>
    <t>https://www.livingwage.org.uk/news/real-living-wage-vs-government%E2%80%99s-minimum-wage-rates-what%E2%80%99s-difference</t>
  </si>
  <si>
    <t>The budget allocated is sufficient to implement the policy (consider costs for monitoring and oversight- including human resources and data needs, and implementation of grievance redressal mechanisms)</t>
  </si>
  <si>
    <t xml:space="preserve">The Welsh Government provides guidance for Local Authorities and Health Boards, and commits to monitoring the implementation of its policy to ensure social care workers are paid the RLW through various peices of guidance, collaboration with stakeholders, funding uplifts, and ongoing policy commitments. Local authorities and health boards across Wales received £43 million to provide an uplift to the real living wage for registered workers in care homes and domiciliary care for 2022 to 2023 (Welsh Government, 2023b). This additional funding for the real living wage has now been included in the general funding of local authorities and now is estimated to be nearer to £70 million. There is also a RLW for Social Care Workers Steering Group to help enforce the policy. The NWM is enforced through HMRC. </t>
  </si>
  <si>
    <r>
      <rPr>
        <sz val="12"/>
        <color theme="1"/>
        <rFont val="Calibri"/>
      </rPr>
      <t xml:space="preserve">https://www.gov.wales/administering-real-living-wage-social-care-workers#93622
</t>
    </r>
    <r>
      <rPr>
        <u/>
        <sz val="12"/>
        <color rgb="FF1155CC"/>
        <rFont val="Calibri"/>
      </rPr>
      <t xml:space="preserve">https://www.gov.uk/government/publications/enforcing-national-minimum-wage-law
https://insightcollective.socialcare.wales/workforce-insight-series/terms-and-conditions-2024
</t>
    </r>
    <r>
      <rPr>
        <sz val="12"/>
        <color theme="1"/>
        <rFont val="Calibri"/>
      </rPr>
      <t xml:space="preserve">Supported by stakeholder interview findings </t>
    </r>
  </si>
  <si>
    <t>The policy has adequate human resource and technical capacity for monitoring the implementation of the policy</t>
  </si>
  <si>
    <t xml:space="preserve">UK wide HMRC's NMW enforcement budget has doubled to £27 billion since 2016. Funding has been made available by Welsh Government to support LAs and Health Boards to ensure social care workers receive the RLW. A steering group has also been set up to help enforce the policy. However, LAs are in control of the actual implementation so there is no oversight from Welsh Government, nor any enforcement powers or technical capacity to support this work. </t>
  </si>
  <si>
    <t xml:space="preserve">https://www.grantthornton.co.uk/insights/national-minimum-wage-compliance-key-errors-to-avoid/
Suported yb takeholder interview findings
</t>
  </si>
  <si>
    <t xml:space="preserve">HMRC's enforcement budget has doubled to £27 billion since 2016, showing the emphasis put within the agency to enforce the NWM legislation. In Wales, the policy to ensure social care workers are paid the RLW sits within the workforce strand of business, within the Economy, Energy and Transport portolio, with significant read across and connection to the Department of Health and Social Care, working with the Social Care Fair Work Forum who drive forward work around terms and condition in the sector. In the first year of the policy Local Authorities had to give assurances that the additional funding would be used on paying the RLW to carers. In the 2025/26 Welsh Government budget this is no longer the case - funding goes into general financing for Local Authorities. Cynnal Cymru are contracted by Welsh Government to accredit RLW employers. </t>
  </si>
  <si>
    <r>
      <t xml:space="preserve">https://www.gov.uk/government/publications/enforcing-national-minimum-wage-law/national-minimum-wage-policy-on-enforcement-prosecutions-and-naming-employers-who-break-national-minimum-wage-law
https://www.gov.wales/health-workforce
</t>
    </r>
    <r>
      <rPr>
        <u/>
        <sz val="12"/>
        <color rgb="FF1155CC"/>
        <rFont val="Calibri"/>
      </rPr>
      <t xml:space="preserve">https://www.carmarthenshirenewsonline.com/welsh-government/nobody-taking-responsibility-for-paying-care-workers-the-real-living-wage/
https://wenwales.org.uk/wp-content/uploads/2024/11/Feminist-Scorecard-Report-2024_ENG_DIGITAL.1.2.pdf
</t>
    </r>
    <r>
      <rPr>
        <u/>
        <sz val="12"/>
        <color rgb="FF000000"/>
        <rFont val="Calibri"/>
      </rPr>
      <t>Supported by stakeholder interview findings</t>
    </r>
  </si>
  <si>
    <t>The policy specifies mechanisms for complaints and redressal against non-payment of minimum wages</t>
  </si>
  <si>
    <t>The policy in Wales encourages Local Authorities to use a provider self-declaration form as part of their adherence to the policy. It's not clear that there is any formal redress at policy level if a social care worker is not being paid the RLW.  If you're not getting NMW you can report your employer to HMRC.</t>
  </si>
  <si>
    <r>
      <rPr>
        <sz val="12"/>
        <color theme="1"/>
        <rFont val="Calibri"/>
      </rPr>
      <t xml:space="preserve">https://www.gov.wales/administering-real-living-wage-social-care-workers#93622
</t>
    </r>
    <r>
      <rPr>
        <u/>
        <sz val="12"/>
        <color rgb="FF1155CC"/>
        <rFont val="Calibri"/>
      </rPr>
      <t>https://www.gov.uk/government/organisations/hm-revenue-customs/contact/national-minimum-wage-enquiries-and-complaints</t>
    </r>
  </si>
  <si>
    <t>The government collects and publishes disaggregated* data on the minimum wage, including for paid care workers</t>
  </si>
  <si>
    <t xml:space="preserve">The roll out of the real living wage is currently under evaluation to "make sure that future approaches are as effective as possible" (2024). It's clear from research carried out since the policy was announced that the additional funding is not always making its way to those it is intended to reach - see example links. It's hard to find data as to who is receiving the NLW uplift; there is no requirement on LAs to provide the declaration form, and now funding has been subsumed into the Local Authority general funding, this may become even more challenging to monitor. It hasn't been possible to find disaggregated data on the RLW for social care workers in Wales, hence the score awarded. </t>
  </si>
  <si>
    <t>https://insightcollective.socialcare.wales/workforce-insight-series/terms-and-conditions-2024
https://business.senedd.wales/documents/s136280/Research%20Brief.pdf
https://cymru-wales.unison.org.uk/193-days-and-were-still-waiting-for-promised-real-living-wage-care-workers-tell-welsh-government/
https://www.cymorthcymru.org.uk/cymorth-cymru-responds-to-welsh-government-draft-budget-for-2025-26/</t>
  </si>
  <si>
    <t>Design and Impact</t>
  </si>
  <si>
    <t>The policy was developed through consultation with paid care workers and/or representative organisations from diverse backgrounds*</t>
  </si>
  <si>
    <t xml:space="preserve">The policy was driven by the Social Care Fair Work Forum (which was established in 2020) and includes government, employers, and unions working in social partnership to look at how the definition of fair work should be applied to social care workers in Wales (Welsh Government, 2023b). Through engagement with unions, paid care workers were consulted on the policy and consultation was open to all via the Social Care Wales website. More engagement with groups more likely to be disciminated against in relation to pay is needed. </t>
  </si>
  <si>
    <r>
      <rPr>
        <u/>
        <sz val="12"/>
        <color rgb="FF000000"/>
        <rFont val="Calibri"/>
      </rPr>
      <t xml:space="preserve">https://insightcollective.socialcare.wales/workforce-insight-series/terms-and-conditions-2024
</t>
    </r>
    <r>
      <rPr>
        <u/>
        <sz val="12"/>
        <color rgb="FF1155CC"/>
        <rFont val="Calibri"/>
      </rPr>
      <t xml:space="preserve">https://socialcare.wales/consultations/have-your-say-on-the-health-and-social-care-workforce-for-the-future
</t>
    </r>
    <r>
      <rPr>
        <sz val="12"/>
        <color theme="1"/>
        <rFont val="Calibri"/>
      </rPr>
      <t xml:space="preserve">Supported by stakeholder interview findings. </t>
    </r>
  </si>
  <si>
    <t>There is an explicit intention to address discrimination (gender-based, racial, occupational) around minimum wage for paid care workers in the policy objectives or purpose</t>
  </si>
  <si>
    <t xml:space="preserve">There is no explicit expression of intention to address discrimination, but the roles that fall in scope of the policy ensure that those working in the social care sector who are less likely to receive the RLW are accounted for and considered e.g. through specifically naming those employed solely through agencies, or domiciliary care workers, which is why 0.5 has been awarded. </t>
  </si>
  <si>
    <t>https://www.gov.wales/administering-real-living-wage-social-care-workers#93628</t>
  </si>
  <si>
    <t>There is evidence of positive impact on paid care workers including informally employed workers due to this policy</t>
  </si>
  <si>
    <t xml:space="preserve">68 per cent of survey respondents to Social Care Wales' 2024 survey of paid social care workers were very or fairly satisfied with their terms and conditions. 42 per cent said they were ‘living comfortably’ or ‘doing alright’ financially, 32 per cent said they were ‘just about getting by’, and 23 per cent said they were finding it ‘quite’ or ‘very’ difficult to get by. Citizens UK estimated that 50,000 carers in Wales benefitted directly from the policy in 2023. Workers reported feeling generally more valued than last year, but pay remains a huge issue. The policy states that this uplift should apply to all social care workers but because it's not a law and reporting isn't mandatory by Local Authorities and Health Boards, it's hard to access specific data on numbers impacted including informally employed workers, hence the score. </t>
  </si>
  <si>
    <r>
      <rPr>
        <u/>
        <sz val="12"/>
        <color rgb="FF000000"/>
        <rFont val="Calibri"/>
      </rPr>
      <t xml:space="preserve">https://www.livingwage.org.uk/sites/default/files/2024-06/LW_SocialCarePolicyPaper_June2024_4.pdf
</t>
    </r>
    <r>
      <rPr>
        <u/>
        <sz val="12"/>
        <color rgb="FF1155CC"/>
        <rFont val="Calibri"/>
      </rPr>
      <t xml:space="preserve">https://insightcollective.socialcare.wales/workforce-insight-series/terms-and-conditions-2024
</t>
    </r>
    <r>
      <rPr>
        <sz val="12"/>
        <color theme="1"/>
        <rFont val="Calibri"/>
      </rPr>
      <t>Supported by stakeholder interview findings.</t>
    </r>
  </si>
  <si>
    <t>The policy was designed to transform social norms around care work not being considered as skilled/valuable as other forms of paid work, and therefore less regulated</t>
  </si>
  <si>
    <t xml:space="preserve">The policy was introduced to highlight and recognise the vital role that social care workers play in society, alongside improving terms and conditions more broadly to ensure social care work in Wales is fair work, and offers a rewarding career in Wales. Social Care Forum was established to support collective bargaining for the care sector. </t>
  </si>
  <si>
    <t>https://www.gov.wales/administering-real-living-wage-social-care-workers#93626
https://www.gov.wales/written-statement-urgent-and-emergency-care-pressures-and-six-goals-programme</t>
  </si>
  <si>
    <t>Women are equally (&gt; 50%) represented in management and governance structures for the monitoring of minimum wage policies</t>
  </si>
  <si>
    <t xml:space="preserve">As the policy is implemented through partnership and guidance only, there is no management structure for monitoring and enforcement of the policy, to assess. </t>
  </si>
  <si>
    <t>SCORE FOR INDICATOR 2.1.1 (out of 16)</t>
  </si>
  <si>
    <t>INDICATOR 2.1.2: Gender wage gap and equal pay for equal work</t>
  </si>
  <si>
    <t>There is a national policy on equal pay for equal work for men, women and gender diverse groups</t>
  </si>
  <si>
    <t xml:space="preserve">One of the Welsh Government’s national milestones aims to eliminate the gender, ethnicity and disability pay gaps by 2050. The Workforce Partnership Council has an ambition to deliver fair work and objectives of promoting transparency of pay levels, encouraging equality and tackling the gender pay gap. This work is underpinned by the Well-being of Future Generations Act 2015; in particular it supports the well-being goal of a more equal Wales. All of this is underpinned by the Equality Act 2010, which is UK legislation and which mandates that equal pay for the same roles for women and men. There is no specific law in Wales relating to equal pay but there is a national policy and commitment that highlights the need for equal pay between different genders, ethnic groups and those with disabilities, hence the score. The Social Partnership and Public Procurement (Wales) Act 2023 received Royal Assent in May 2023.  While the Act emphasises fair work, socially responsible procurement and well-being, this legislation does not specifically mention pay gaps. </t>
  </si>
  <si>
    <t>https://www.gov.wales/written-statement-urgent-and-emergency-care-pressures-and-six-goals-programme
https://www.gov.wales/sites/default/files/publications/2021-12/national-milestones-2021-infographic.pdf
https://www.gov.wales/workforce-partnership-council-gender-pay-gap-and-senior-pay-ratio-html
https://wenwales.org.uk/wp-content/uploads/2024/11/Feminist-Scorecard-Report-2024_ENG_DIGITAL.1.2.pdf</t>
  </si>
  <si>
    <t>There is legislation that requires employers to publish data on the gender pay gap</t>
  </si>
  <si>
    <t xml:space="preserve">Progress is monitored through regular reporting and data analysis, ensuring transparency and accountability, with public bodies required to track and report on their efforts to close these gaps. They have been required to do this since 2011. In 2017 as part of UK law, employers of more then 250 are required to publish there gender pay gaps. </t>
  </si>
  <si>
    <t>https://wenwales.org.uk/wp-content/uploads/2024/11/Feminist-Scorecard-Report-2024_ENG_DIGITAL.1.2.pdf
https://www.legislation.gov.uk/wsi/2011/1064/contents/made</t>
  </si>
  <si>
    <t>Relevant convention/s (C100) have been ratified</t>
  </si>
  <si>
    <t>Yes, the UK ratified the International Labour Organization's Equal Remuneration Convention (C100) in 1953</t>
  </si>
  <si>
    <t>https://normlex.ilo.org/dyn/nrmlx_en/f?p=NORMLEXPUB:11200:0::NO::P11200_COUNTRY_ID:102651</t>
  </si>
  <si>
    <t xml:space="preserve">The Welsh Government's 2018 Employability Plan committed to taking action to reducing the gender pay gap and to “monitor differences between sectors and occupations”. This has included the health and care sector. It's not been possible to find evidence that informally employed care workers were a specific consideration of this policy, however. </t>
  </si>
  <si>
    <t>https://www.gov.wales/workforce-partnership-council-gender-pay-gap-and-senior-pay-ratio-html#:~:text=In%20March%202018%2C%20the%20Welsh,differences%20between%20sectors%20and%20occupations%E2%80%9D.</t>
  </si>
  <si>
    <t>The majority (&gt;80%) of paid care workers, including informally employed workers, are receiving equal pay for equal work</t>
  </si>
  <si>
    <t xml:space="preserve">Women make up 82% of the social care workforce in Wales, a workforce that has been in crisis since before the pandemic, according to Welsh Government research. Despite the challenges facing the workforce, and the high numbers of people identifying as women working in the social care sector, it's not possible to find conclusive data that the majority of paid care workers are receiving equal pay for equal work. A UK wide piece of research also states that in the social care sector the gender pay gap was 14% in 2023-24. </t>
  </si>
  <si>
    <r>
      <rPr>
        <u/>
        <sz val="12"/>
        <color rgb="FF000000"/>
        <rFont val="Calibri"/>
      </rPr>
      <t xml:space="preserve">https://research.senedd.wales/research-articles/social-care-a-workforce-in-crisis/
</t>
    </r>
    <r>
      <rPr>
        <u/>
        <sz val="12"/>
        <color rgb="FF1155CC"/>
        <rFont val="Calibri"/>
      </rPr>
      <t xml:space="preserve">https://wenwales.org.uk/wp-content/uploads/2024/11/Feminist-Scorecard-Report-2024_ENG_DIGITAL.1.2.pdf
https://www.scie.org.uk/womens-pay-day-spotlight-women-in-social-care/
</t>
    </r>
    <r>
      <rPr>
        <sz val="12"/>
        <color theme="1"/>
        <rFont val="Calibri"/>
      </rPr>
      <t>Supported by stakeholder interview findings.</t>
    </r>
  </si>
  <si>
    <t xml:space="preserve">Under UK legislation, implementation of gender pay gap reporting falls to the Equality and Human Rights Commission who are resourced to take action, including legal action if needed against employers who refuse to report their gender pay gap. </t>
  </si>
  <si>
    <t>https://www.equalityhumanrights.com/our-work/gender-pay-gap-our-enforcement-action</t>
  </si>
  <si>
    <t>The policy has adequate human resource and technical capacity for monitoring implementation of the policy</t>
  </si>
  <si>
    <t xml:space="preserve">Overall in Wales there is a concerning picture relating to budget to support the implementation of policies which are designed to promote equal pay for equal work. According to The Women's Equality Network there has been a loss of capacity and resources in addressing the root causes of women’s financial inequality. The closure of Chwarae Teg, a key advocate for women’s economic empowerment, alongside repeated cuts to equality budgets, represents a significant setback and highlights broader issues in funding. </t>
  </si>
  <si>
    <r>
      <rPr>
        <sz val="12"/>
        <color theme="1"/>
        <rFont val="Calibri"/>
      </rPr>
      <t xml:space="preserve">https://wenwales.org.uk/wp-content/uploads/2024/11/Feminist-Scorecard-Report-2024_ENG_DIGITAL.1.2.pdf
</t>
    </r>
    <r>
      <rPr>
        <u/>
        <sz val="12"/>
        <color rgb="FF1155CC"/>
        <rFont val="Calibri"/>
      </rPr>
      <t>https://www.gov.uk/government/publications/gender-pay-gap-reporting-guidance-for-employers</t>
    </r>
  </si>
  <si>
    <t>Responsibility for implementing the policy sits across different goverment departments which is one of the reasons a public policy report from 2018 found for the policy not having had significant impact; "The Welsh Specific Equality Duty on gender pay gaps was intended to be the strongest and most effective of the specific duties on gender pay gaps in the UK. However, the duty was badly drafted; gender pay gaps become ‘gender pay differences’ implying neutrality, and to interpret the originally-intended meaning, the duty has to be ‘read across’ four regulations… There is poor visibility of published results, and monitoring has been weak."</t>
  </si>
  <si>
    <t>https://www.gov.wales/workforce-partnership-council-gender-pay-gap-and-senior-pay-ratio-html</t>
  </si>
  <si>
    <t>The policy specifies mechanisms for complaints and redressal against non-implementation/violation of its provisions</t>
  </si>
  <si>
    <t xml:space="preserve">There is specific mention of redressal in the Equality Act. Within Welsh Government policy specifically, there is no reference to complaints mechanisms or ways to seek redress. </t>
  </si>
  <si>
    <r>
      <rPr>
        <u/>
        <sz val="12"/>
        <color rgb="FF000000"/>
        <rFont val="Calibri"/>
      </rPr>
      <t xml:space="preserve">https://wenwales.org.uk/wp-content/uploads/2024/11/Feminist-Scorecard-Report-2024_ENG_DIGITAL.1.2.pdf
</t>
    </r>
    <r>
      <rPr>
        <u/>
        <sz val="12"/>
        <color rgb="FF1155CC"/>
        <rFont val="Calibri"/>
      </rPr>
      <t>https://www.acas.org.uk/discrimination-and-the-law</t>
    </r>
  </si>
  <si>
    <t>The government collects and publishes disaggregated* data on the gender wage gap, including for paid care workers, with indicators and targets</t>
  </si>
  <si>
    <t xml:space="preserve">The government collects and publishes data on the gender pay gap, but does not include paid care workers specifically, although does reference the health sector specifically in relation to senior staff pay. </t>
  </si>
  <si>
    <r>
      <rPr>
        <sz val="12"/>
        <color theme="1"/>
        <rFont val="Calibri"/>
      </rPr>
      <t xml:space="preserve">https://statswales.gov.wales/Catalogue/Business-Economy-and-Labour-Market/People-and-Work/Earnings/genderpaydifferenceinwales-by-year
</t>
    </r>
    <r>
      <rPr>
        <u/>
        <sz val="12"/>
        <color rgb="FF1155CC"/>
        <rFont val="Calibri"/>
      </rPr>
      <t>https://www.gov.wales/workforce-partnership-council-gender-pay-gap-and-senior-pay-ratio-html#129340</t>
    </r>
  </si>
  <si>
    <t>The policy was developed through consultation with women and/or women’s rights organisations from diverse* backgrounds  and workers associations</t>
  </si>
  <si>
    <t>Welsh Government worked with women's rights organisations and workers in developing the gender pay gap work including the Welsh Specific Equality Duty , which was supposed to ensure that all "public sector employers undertake an employment and pay analysis by gender job, grade, working pattern and contract type, and produce an action plan"</t>
  </si>
  <si>
    <t>https://www.wcpp.org.uk/wp-content/uploads/2018/07/Putting-equality-at-the-heart-of-decisionmaking-corrected-final.pdf</t>
  </si>
  <si>
    <t>There is an explicit intention to address discrimination (gender-based, racial, occupational) for paid care and/or domestic workers in the policy objectives or purpose</t>
  </si>
  <si>
    <t>Yes; within the Social Care Workforce Partnership and the Social Care Work Forum it's clear that paid care workers are a key consideration including in addressing discrimination they may face. Specific actions to achieve these objectives include the launch of Anti-Racist Wales Action Plan and a series of reports which highlighted issues of equality, diversity and inclusion with recommendations for the social care sector. In response, the forum has established a new Equality, Diversity and inclusion Task and Finish Group to support the implementation of recommendations related to the social care workforce. It will also consider actions needed in response to the Equality and Human Rights Commission's inquiry into the experiences of lower paid ethnic minority staff in health and social care and research papers on personal assistants and micro carers from an equality, diversity and inclusion perspective.</t>
  </si>
  <si>
    <t>https://www.gov.wales/social-care-fair-work-forum-annual-progress-update-2024-html</t>
  </si>
  <si>
    <t xml:space="preserve">The Welsh Government has noted that, between 2015 and 2023, the gender pay gap has seen an improvement, the disability pay gap has seen no change and the ethnicity pay gap has deteriorated. The gender pay gap for all workers currently stands at 11.8% in Wales, having briefly reduced in 2022 before rising again, compared to the UK average of 14.3%. However, the gender pay gap increased in Wales by 0.4% in 2024, compared to the UK decrease of 0.6%. There is no specific evidence of how this impacted on paid care workers or informally employed workers. Although the gender pay gap closed between 2015 and 2023 the fact that this progress is now being reversed, alongside the lack of specific data around care workers, is why a score of 0 has been awarded for this indicator. </t>
  </si>
  <si>
    <r>
      <rPr>
        <u/>
        <sz val="12"/>
        <color rgb="FF000000"/>
        <rFont val="Calibri"/>
      </rPr>
      <t xml:space="preserve">https://www.gov.wales/wellbeing-wales-2024-more-equal-wales-html
https://wenwales.org.uk/wp-content/uploads/2024/09/SON-Report-2024.English.pdf
</t>
    </r>
    <r>
      <rPr>
        <u/>
        <sz val="12"/>
        <color rgb="FF1155CC"/>
        <rFont val="Calibri"/>
      </rPr>
      <t>https://wenwales.org.uk/wp-content/uploads/2024/11/Feminist-Scorecard-Report-2024_ENG_DIGITAL.1.2.pdf</t>
    </r>
  </si>
  <si>
    <t>Women are equally (&gt; 50%) represented in management and governance structures for the monitoring of gender wage gaps and equal pay for equal work.</t>
  </si>
  <si>
    <t xml:space="preserve">It hasn't been possible to gather accurate and representative information for this indicator on this occasion. </t>
  </si>
  <si>
    <t>SCORE FOR INDICATOR 2.1.2 (out of 14)</t>
  </si>
  <si>
    <r>
      <rPr>
        <b/>
        <sz val="12"/>
        <color rgb="FF000000"/>
        <rFont val="Calibri"/>
      </rPr>
      <t>INDICATOR 2.1.4 Right to social security -</t>
    </r>
    <r>
      <rPr>
        <b/>
        <sz val="12"/>
        <color rgb="FF0000FF"/>
        <rFont val="Calibri"/>
      </rPr>
      <t xml:space="preserve"> these indicators relate to paid workers (rather than other benefits that would fall under a Welsh benefits system); benefits for those in work fall under reserved business, governeed and administered by the UK Government. See link for more information. </t>
    </r>
    <r>
      <rPr>
        <b/>
        <u/>
        <sz val="12"/>
        <color rgb="FF0000FF"/>
        <rFont val="Calibri"/>
      </rPr>
      <t>https://research.senedd.wales/research-articles/the-welsh-benefits-system-what-is-it-and-what-are-the-latest-developments/</t>
    </r>
    <r>
      <rPr>
        <b/>
        <sz val="12"/>
        <color rgb="FF0000FF"/>
        <rFont val="Calibri"/>
      </rPr>
      <t xml:space="preserve"> The data collected below is mostly an assessment of where Welsh Government has made policy commitments or taken action in this area, but it's important ot note that it is almost all reserved business, so the scope for change, and WG powers are limited. </t>
    </r>
  </si>
  <si>
    <t>There is a national policy for access to social security benefits for all workers</t>
  </si>
  <si>
    <t>Yes - this is covered by UK legislation, mostly within the Social Security Act of 1998 and the Social Security Contributions and Benefits Act 1992. The majority of social security benefits in Wales, including Universal Credit, Jobseeker’s Allowance, Income Support, Personal Independence Payments and Pension Credit, are administered at a Great Britain level by the Department for Work and Pensions (DWP). A few are administered by HM Revenue and Customs (HMRC), including Child Tax Credit, Working Tax Credit and Child Benefit. Local authorities also administer some of the support, such as Discretionary Housing Payments. As such, this is reserved business. However, there are also some benefits and aspects of social security that the Welsh Government does provide, which include free school meals and the Council Tax Reduction Scheme. The Welsh Government is developing a Welsh Benefits System and Charter to support people to access their entitlements better.</t>
  </si>
  <si>
    <r>
      <rPr>
        <u/>
        <sz val="12"/>
        <color rgb="FF000000"/>
        <rFont val="Calibri"/>
      </rPr>
      <t xml:space="preserve">https://www.legislation.gov.uk/ukpga/1998/14/contents#:~:text=Social%20Security%20Act%201998%20is,force%20at%20a%20future%20date.
</t>
    </r>
    <r>
      <rPr>
        <u/>
        <sz val="12"/>
        <color rgb="FF1155CC"/>
        <rFont val="Calibri"/>
      </rPr>
      <t>https://research.senedd.wales/research-articles/the-welsh-benefits-system-what-is-it-and-what-arethe-latest-developments/
https://www.gov.wales/welsh-benefits-charter-will-make-it-easier-people-claim-what-they-are-entitled-vows-minister
https://publications.parliament.uk/pa/cm5802/cmselect/cmwelaf/337/report.html</t>
    </r>
  </si>
  <si>
    <t>There is legislation related to social security benefits for paid care workers, regardless of contract type</t>
  </si>
  <si>
    <t xml:space="preserve">UK legislation applies to all workers; paid care workers aren't named specifically. If you are paying national insurance contributions then you are entitled to receive benefits. However, this means that if you are working informally you would be unlikely to be able to access social security benefits. </t>
  </si>
  <si>
    <t>https://commonslibrary.parliament.uk/research-briefings/cbp-9535/</t>
  </si>
  <si>
    <t>The relevant convention/s (C67, 69, 102, &amp; 189) have been ratified</t>
  </si>
  <si>
    <t xml:space="preserve">The UK has ratified ILO conventions 67, 29 and 102 but not 189 which focuses on Decent Work for Domestic Workers. This means domestic workers in the UK are not fully protected under the standards of this international convention. </t>
  </si>
  <si>
    <t>https://labourexploitation.org/news/international-domestic-workers-day-2022-a-decade-fighting-to-restore-the-rights-of-domestic-workers-in-the-uk/#:~:text=Today%2C%2016%20June%202022%2C%20is,or%20ratified%20by%20the%20UK.</t>
  </si>
  <si>
    <t>Accessibility &amp; inclusivity</t>
  </si>
  <si>
    <t xml:space="preserve">UK legislation and policy has been found by a number of charities and think tanks to be punitive and stigmatising, with this effect being most strongly felt by those in informal, and lower paid jobs, who are more often that not, women. Accessing UK benefits relies on formal employment within the PAYE system and paying national insurance contributions; therefore those who are informally employed will struggle to access benefits. However, the Welsh Benefits Charter expressly commits to ensuring that those who are more marginalised and likely to be discriminated against are able to access their entitlements in a more straightforward way and commits to removing barriers to accessing benefits. There is a no national approach to ensuring workers are aware of their entitlements, including international workers </t>
  </si>
  <si>
    <r>
      <rPr>
        <u/>
        <sz val="12"/>
        <color rgb="FF000000"/>
        <rFont val="Calibri"/>
      </rPr>
      <t xml:space="preserve">https://theconversation.com/how-stigma-fear-and-the-uk-welfare-system-harm-women-in-informal-self-employment-250125
</t>
    </r>
    <r>
      <rPr>
        <u/>
        <sz val="12"/>
        <color rgb="FF1155CC"/>
        <rFont val="Calibri"/>
      </rPr>
      <t xml:space="preserve">https://www.jrf.org.uk/work/people-in-low-paid-informal-work
https://www.gov.wales/sites/default/files/publications/2024-02/welsh-benefits-charter.pdf
</t>
    </r>
    <r>
      <rPr>
        <sz val="12"/>
        <color theme="1"/>
        <rFont val="Calibri"/>
      </rPr>
      <t>Backed up by stakeholder interview findings</t>
    </r>
  </si>
  <si>
    <t>The majority (&gt;80%) of paid care workers, including informally employed workers, have equal access to social security benefits</t>
  </si>
  <si>
    <t>It hasn't been possible to access conclusive data for this indicator</t>
  </si>
  <si>
    <t>Welsh Government benefits are delivered through different departments depending on what they pertain to - e.g.fuel poverty support sits within the social justice portfolio.  An additional £500,000 has been allocated to the delivery of the Welsh Benefits Charter. Real terms budget allocation for social security across the UK has fallen.</t>
  </si>
  <si>
    <r>
      <rPr>
        <u/>
        <sz val="12"/>
        <color rgb="FF000000"/>
        <rFont val="Calibri"/>
      </rPr>
      <t xml:space="preserve">https://business.senedd.wales/documents/s156623/Supporting%20papers%20from%20the%20Welsh%20Government%20Draft%20Budget.pdf
</t>
    </r>
    <r>
      <rPr>
        <u/>
        <sz val="12"/>
        <color rgb="FF1155CC"/>
        <rFont val="Calibri"/>
      </rPr>
      <t>https://publications.parliament.uk/pa/cm5804/cmselect/cmworpen/142/report.html</t>
    </r>
  </si>
  <si>
    <t>Welsh Government could do more in policy and real terms to support those in work including through additional benefits and by tackling poor employer practice more broadly e.g. so that wages are paid, social security benefits that workers are entitled to are provided (maternity leave, carers leave etc.)</t>
  </si>
  <si>
    <t>Stakeholder interview findings</t>
  </si>
  <si>
    <t>The budget allocation for the programs/services is being sufficiently (≥ 80%) spent on both personnel costs and actual delivery/implementation</t>
  </si>
  <si>
    <t>The programs/services are primarily (≥ 80%) government funded or administered</t>
  </si>
  <si>
    <t xml:space="preserve">It isn't possible to assess this for Welsh Government </t>
  </si>
  <si>
    <t>Regulation and Monitoring</t>
  </si>
  <si>
    <t>There is a UK Government department for this - DWP - and the Welsh Government has drawn together it's Benefits Charter under the department and Minister for Social Justice.</t>
  </si>
  <si>
    <t>https://www.gov.wales/welsh-benefits-charter-will-make-it-easier-people-claim-what-they-are-entitled-vows-minister</t>
  </si>
  <si>
    <t>The policy specifies mechanisms for complaints and redressals against non-receipt of social security benefits</t>
  </si>
  <si>
    <t>In UK wide policy the onus is on the individual more often than not; in Wales there is no specific mechanism for redressal.</t>
  </si>
  <si>
    <t>https://www.citizensadvice.org.uk/wales/work/pay/problems-getting-paid/</t>
  </si>
  <si>
    <t>The government publishes and collects data* on what percentage of paid care workers, including informally employed workers, have equal access to social security benefits</t>
  </si>
  <si>
    <t>This doesn't happen in Wales at present or more widely in the UK</t>
  </si>
  <si>
    <t>The policy was developed through consultation with paid care and domestic workers and/or representative organisations from diverse backgrounds*</t>
  </si>
  <si>
    <t>The Welsh Benefits Charter is the result of the work of the Welsh Benefits Steering Group. This group's membership is made up of local and national government representatives as well as a wide range of charities and support groups for different people and groups, including children, older people, and those living in poverty. There is no specific reference to workers' rights groups, unions, social care workers or their representatives in the membership of this group, which is the driving force behind Welsh Government benefits policy.</t>
  </si>
  <si>
    <t>https://www.gov.wales/streamlining-welsh-benefits-steering-group/terms-reference#145577</t>
  </si>
  <si>
    <t>There is an explicit intention to address discrimination (gender- based, racial, migration and documentation status, occupational) around social security benefits for paid care workers in the policy objectives or purpose</t>
  </si>
  <si>
    <t>There is an explicit intention to meet the needs and overcome the barriers facing marginalised groups, within the Welsh Benefits Charter. There is no specific reference to paid care workers within the charter, hence the score of 0.5</t>
  </si>
  <si>
    <t>https://www.gov.wales/sites/default/files/publications/2024-02/welsh-benefits-charter.pdf</t>
  </si>
  <si>
    <t>There is evidence of positive impact on paid care workers, including informally employed workers, due to this policy</t>
  </si>
  <si>
    <t>It would be too early to see this Charter as having had benefits to specific sectors of workers. The Charter commits to the development of an evaluation framework that will be developed by Welsh Government in consultation with key stakeholders, delivery partners and individuals. This will be reported against and monitored regularly. The Charter itself will also be reviewed from time to time to ensure commitments and outcomes are still fit for purpose. At this stage though, no change is visible for paid care workers.</t>
  </si>
  <si>
    <t xml:space="preserve">The main aim behind the Welsh Benefits Charter is to make it easier for people to access the benefits to which they are entitled in Wales. There is no aim relating specifically to paid social care work. </t>
  </si>
  <si>
    <t>Women are equally (&gt; 50%) represented in management and governance structures for social security benefits</t>
  </si>
  <si>
    <t>SCORE FOR INDICATOR 2.1.4 (out of 18)</t>
  </si>
  <si>
    <t>Degree of transformation for Policy Area 2.1: Labour Conditions and Wage Policies</t>
  </si>
  <si>
    <t>Total score across all indicators (out of 48)</t>
  </si>
  <si>
    <t>There is a national policy for workplace health and safety</t>
  </si>
  <si>
    <t xml:space="preserve">Health and Safety at work is a reserved matter, sitting with the UK Govermment. The primary relevant legislation is the 1974 Health and Safety Act. </t>
  </si>
  <si>
    <t>https://www.legislation.gov.uk/ukpga/1974/37</t>
  </si>
  <si>
    <t>There is legislation regulating health and safety trainings and labour inspections to detect potential risk in the workplace</t>
  </si>
  <si>
    <t>The relevant convention/s (C149, 190, 187, 155, 161) have been ratified</t>
  </si>
  <si>
    <t>The majority (&gt;80%) of paid care workers, including informally employed workers have access to preventive measures against infectious diseases such as COVID-19 and other risks associated with the health hazards in the workplace.</t>
  </si>
  <si>
    <t>There are government funded/administered public awareness campaigns to prevent occupational health and safety risks for care workers</t>
  </si>
  <si>
    <t>The legislation incorporates complaints and redressal mechanisms against non-implementation/ violation of its provisions</t>
  </si>
  <si>
    <t>There are staff occupational health and safety working groups to prevent accidents, and training regulations</t>
  </si>
  <si>
    <t>The government collects and publishes disaggregated data* on occupational health and safety related incidents including among informally employed workers</t>
  </si>
  <si>
    <t>There is an explicit intention to address occupational health and safety for paid care workers in the policy objectives or purpose</t>
  </si>
  <si>
    <t>There is evidence of decreasing incidence of workplace health and safety incidents among paid care workers, including informally employed, as a result of the policy</t>
  </si>
  <si>
    <t>There is evidence of increasing workplace provision of preventative measures including personal protective equipment to workers, government awareness campaigns, trainings etc</t>
  </si>
  <si>
    <t>The policy was designed to transform gender and social norms around care work not being considered as skilled/valuable as other forms of paid work, and therefore less regulated</t>
  </si>
  <si>
    <t>Women are equally (&gt; 50%) represented in management and governance structures for monitoring workplace health and safety</t>
  </si>
  <si>
    <t>SCORE FOR INDICATOR 2.2.1 (out of 18)</t>
  </si>
  <si>
    <t>INDICATOR 2.2.2: Gender-based discrimination, harassment and violence in the workplace</t>
  </si>
  <si>
    <t>There is a national policy to prevent sexual abuse, harassment and any type of violence in the workplace</t>
  </si>
  <si>
    <t>The Violence against Women, Domestic Abuse and Sexual Violence (Wales) Act 2015. This is the first piece of legislation in the United Kingdom to explicitly and specifically address violence against women as opposed to ‘domestic violence’ generally. VAWDASV is the first Act in the UK to explicitly refer to ‘violence against women’ in its title. The Act includes workplace provisions, including a duty on public sector employers to protect, prevent and respond to VAW.</t>
  </si>
  <si>
    <r>
      <rPr>
        <u/>
        <sz val="12"/>
        <color rgb="FF000000"/>
        <rFont val="Calibri"/>
      </rPr>
      <t xml:space="preserve">https://www.legislation.gov.uk/anaw/2015/3/contents
</t>
    </r>
    <r>
      <rPr>
        <u/>
        <sz val="12"/>
        <color rgb="FF1155CC"/>
        <rFont val="Calibri"/>
      </rPr>
      <t>https://law-school.open.ac.uk/research/research-clusters/feminism-gender-and-law/iwd-2022-womens-legal-landmarks/vawdasv</t>
    </r>
  </si>
  <si>
    <t>There is legislation regulating health and safety trainings and labour inspections to detect potential risks in the workplace</t>
  </si>
  <si>
    <t>Yes, within the VAWDASV (Wales) Act, there are stipulations regarding health and safety training to enable employers to detect and protect in the workplace. In June 2019 Welsh Government published its National Training Framework on violence against women, domestic abuse and sexual violence (VAWDASV). This provides statutory guidance on training for public sector workers, in line with the VAWDASV (Wales) Act 2015 (section 15) and Government of Wales Act 2006 (section 60). The framework is for all devolved public sector workers and provides more detail about the minimum training required on VAWDASV, based on role responsibilities. This does not include justice officials. Although police authorities are not devolved, they are included in this training. This is because they are partly funded by Welsh Government. The framework was last updated in 2023. The 2022-2026 strategy also inclues an objective which states that "Relevant professionals are trained to provide effective, timely and appropriate responses to victims and survivors."  Deputy Minister for Social Services told a recent Senedd committee report that specialist training is delivered to the social care workforce “to support identification, assessment and support for cases of VAWDASV among women and children.” She said health and social care professionals were a priority group for ‘Ask and Act’ training in the statutory guidance. However, there is no reference to workplace inspections, hence the 0.5 awarded.</t>
  </si>
  <si>
    <r>
      <rPr>
        <u/>
        <sz val="12"/>
        <color rgb="FF000000"/>
        <rFont val="Calibri"/>
      </rPr>
      <t xml:space="preserve">https://www.equalityhumanrights.com/human-rights/human-rights-tracker/violence-against-women-and-girls-welsh-government-action#:~:text=This%20provides%20statutory%20guidance%20on,Act%202006%20(section%2060).
</t>
    </r>
    <r>
      <rPr>
        <u/>
        <sz val="12"/>
        <color rgb="FF1155CC"/>
        <rFont val="Calibri"/>
      </rPr>
      <t>https://www.gov.wales/violence-against-women-domestic-abuse-and-sexual-violence-strategy-2022-2026-html
https://senedd.wales/media/u5zm1rok/cr-ld16253-e.pdf</t>
    </r>
  </si>
  <si>
    <t>The relevant convention/s (C190) have been ratified</t>
  </si>
  <si>
    <t xml:space="preserve">Yes, the UK Government has ratified this convention on violence and harassment </t>
  </si>
  <si>
    <t>https://www.ilo.org/resource/news/united-kingdom-ratifies-violence-and-harassment-convention#:~:text=190)%20with%20the%20Director%2DGeneral,190.</t>
  </si>
  <si>
    <t>National laws are in compliance with the Convention on the Elimination of all Forms of Discrimination Against Women (CEDAW)</t>
  </si>
  <si>
    <t>Welsh Government law, policy and guidance are all in line and compliance with the CEDAW</t>
  </si>
  <si>
    <r>
      <rPr>
        <u/>
        <sz val="12"/>
        <color rgb="FF000000"/>
        <rFont val="Calibri"/>
      </rPr>
      <t xml:space="preserve">https://oro.open.ac.uk/57064/3/57064.pdf
</t>
    </r>
    <r>
      <rPr>
        <sz val="12"/>
        <color theme="1"/>
        <rFont val="Calibri"/>
      </rPr>
      <t>https://www.gov.wales/violence-against-women-domestic-abuse-and-sexual-violence-strategy-2022-2026-html#97938</t>
    </r>
  </si>
  <si>
    <t>The legislation prohibits discrimination on the basis of pregnancy</t>
  </si>
  <si>
    <t xml:space="preserve">Yes, the UK legislation - the Equality Act 2010 - prohibits this. Business Wales recently shared new guidance on updates to the law (produced by the EHRC) in the area of maternity and paternity and employment. </t>
  </si>
  <si>
    <r>
      <rPr>
        <u/>
        <sz val="12"/>
        <color rgb="FF000000"/>
        <rFont val="Calibri"/>
      </rPr>
      <t xml:space="preserve">https://business.senedd.wales/documents/s73803/PMW%2010%20-%20Equality%20and%20Human%20Rights%20Commission.html?CT=2
</t>
    </r>
    <r>
      <rPr>
        <u/>
        <sz val="12"/>
        <color rgb="FF1155CC"/>
        <rFont val="Calibri"/>
      </rPr>
      <t>https://businesswales.gov.wales/news-and-blog/updated-guidance-employers-pregnancy-and-maternity-protections</t>
    </r>
  </si>
  <si>
    <t xml:space="preserve">The law, and associated strategy and policies applies to all women in Wales. A Senedd committee carried out an investigation into the experiences of migrant women in relation to GBV, recognising the additional challenges these population groups would face. However, the Welsh government strategy for VAWDASV doesn't specifically reference paid care workers; nor does its guidance for local authorities on implementing the strategy.  Given the focus of the scorecard exercise on care workers, this indicator has therefore been awarded 0. </t>
  </si>
  <si>
    <r>
      <rPr>
        <u/>
        <sz val="12"/>
        <color rgb="FF000000"/>
        <rFont val="Calibri"/>
      </rPr>
      <t xml:space="preserve">https://senedd.wales/media/zh5helfw/cr-ld15422-e.pdf
</t>
    </r>
    <r>
      <rPr>
        <u/>
        <sz val="12"/>
        <color rgb="FF1155CC"/>
        <rFont val="Calibri"/>
      </rPr>
      <t>https://www.gov.wales/violence-against-women-domestic-abuse-and-sexual-violence-strategy-2022-2026-html</t>
    </r>
  </si>
  <si>
    <t>There are government funded/led public awareness campaigns to prevent GBV and discrimination against care and domestic workers</t>
  </si>
  <si>
    <t>The Welsh Government has funded and led several awareness-raising Live Fear Free campaigns about forms of violence against women, such as stalking, domestic abuse, sexual abuse and control. These include the Call out only campaign and Home shouldn’t be a place of fear campaign. In July 2023, the Welsh Government launched the Sound campaign. Sound encourages men aged 18 to 34 to learn about gender-based violence. It also encourages men to reflect on their behaviour regarding violence against women and domestic violence. None of these are specific to care and domestic workers, however, hence the score of 0.5</t>
  </si>
  <si>
    <t>https://www.equalityhumanrights.com/human-rights/human-rights-tracker/violence-against-women-and-girls-welsh-government-action#:~:text=These%20include%20the%20Call%20out,learn%20about%20gender%2Dbased%20violence.</t>
  </si>
  <si>
    <t>The policy guarantees the protection of the worker from retaliation from the employer or other governmental agencies.</t>
  </si>
  <si>
    <t xml:space="preserve">This falls beyond the scope of the VAWDASV legislation and policy / strategy at the time of writing. However, the Equality Act (UK legislation from 201) protects workers from retaliation, in theory, if a complaint is made against the employer. Tackling unfair employment practice, including retaliation, is also included in the Welsh Government's code of practice. </t>
  </si>
  <si>
    <r>
      <rPr>
        <u/>
        <sz val="12"/>
        <color rgb="FF000000"/>
        <rFont val="Calibri"/>
      </rPr>
      <t xml:space="preserve">https://www.gov.wales/sites/default/files/publications/2019-09/code-of-practice-guide-to-tackling-unfair-employment-practices-and-false-self-employment.pdf
</t>
    </r>
    <r>
      <rPr>
        <u/>
        <sz val="12"/>
        <color rgb="FF1155CC"/>
        <rFont val="Calibri"/>
      </rPr>
      <t>https://www.gov.uk/guidance/equality-act-2010-guidance</t>
    </r>
  </si>
  <si>
    <t>Welsh Government’s VAWDASV budget has remained unchanged since the 2022/23 fiscal year. According to the Women's Equality Network, "this leads to real-term reductions when accounting for inflation, putting immense pressure on service providers." The Welsh Government’s VAWDASV budget has remained at the same level — £8m revenue and £2.2m capital — since the 2022/23 budget. According to Women's Equality Network "while it is positive that this budget has been protected amidst cuts elsewhere, the lack of increase means a real-terms reduction since 2022"</t>
  </si>
  <si>
    <t>https://wenwales.org.uk/wp-content/uploads/2024/11/Feminist-Scorecard-Report-2024_ENG_DIGITAL.1.2.pdf</t>
  </si>
  <si>
    <t xml:space="preserve">According to the Women's Equality Network there is currently no way to measure the Act’s impact. A commitment in the 2022- 2026 strategy was made to "create a ‘central repository of knowledge’ as a staffed body to co-ordinate and disseminate what is known about VAWDASV and what works and to shape future research. This Repository will seek to bring together and co-ordinate the research and evaluation being undertaken by all relevant parties to improve the comprehensiveness of the evidence base available to inform decisions, including commissioning. It will co-ordinate the qualitative and quantitative data to inform an understanding of the prevalence, need and impact that is vital to ensure we best understand the complexities of VAWDASV and to present this in the most usable fashion measure success and inform what we do. Welsh Government has committed to establishing a Race Disparity Unit, a Disability Disparity Unit and an Equalities Data Unit which will be focusing on the provision of evidence to support policy making and addressing data gaps. The central repository will work alongside and compliment these units." This doesn't say it will explicitly monitor the impact of the Act and policy itself. Monitoring implementation of the workplace strand of the VAWDASV strategy is now being overseen and developed by a specific workplace harassment strand working group, meaning more resource and technical capacity should now be available to monitor and implement this part of the wider strategy.  </t>
  </si>
  <si>
    <r>
      <rPr>
        <u/>
        <sz val="12"/>
        <color rgb="FF000000"/>
        <rFont val="Calibri"/>
      </rPr>
      <t xml:space="preserve">https://www.gov.wales/violence-against-women-domestic-abuse-and-sexual-violence-strategy-2022-2026-html#97934
</t>
    </r>
    <r>
      <rPr>
        <u/>
        <sz val="12"/>
        <color rgb="FF1155CC"/>
        <rFont val="Calibri"/>
      </rPr>
      <t>https://www.gov.wales/workplace-harassment-workstream-vawdasv-terms-reference-html#147842</t>
    </r>
  </si>
  <si>
    <t>This work sits with the Minister for Social Justice and is managed by the Social Justice Department of Welsh Government.</t>
  </si>
  <si>
    <t>https://www.gov.wales/violence-against-women-domestic-abuse-and-sexual-violence-strategy-2022-2026-html#:~:text=Jane%20Hutt%20MS,Minister%20for%20Social%20Justice</t>
  </si>
  <si>
    <t>The policy has detailed complaints and redressal mechanisms against non-implementation/ violation of its provisions</t>
  </si>
  <si>
    <t>Social Care Wales has a complaints mechanism for people to raise issues with a social care worker, and they exist as a prescribed organisation where any worker can report a potential wrong doing in the workplace. This duty requires annual reporting to the UK Government. The last published figures on Social Care Wales website are from 2020 and report no whistleblowing disclosures were made to them. There is nothing on the website specifically in relation to complaints or redress for care workers in relation to GBV and VAW in the workplace. The inclusion of the workplace into the VAWDASV strategy in 2019 has not yet seen specific redress mechanisms in relation to workplace VAW does not yet appear to have been outlined and implemented. There is now a workstream focussing on workplace harassment and violence which will look more cloesly at how to ensure the workplace is a place of safety.</t>
  </si>
  <si>
    <t>https://wenwales.org.uk/wp-content/uploads/2024/11/Feminist-Scorecard-Report-2024_ENG_DIGITAL.1.2.pdf
https://socialcare.wales/about-us/what-we-do
https://www.gov.wales/workplace-harassment-workstream-vawdasv-terms-reference-html</t>
  </si>
  <si>
    <t>The government collects and publishes disaggregated data* on incidences of GBV and discrimination against paid care workers including informally employed workers with indicators and targets</t>
  </si>
  <si>
    <t xml:space="preserve">No, this is not collected or published at the time that this scorecard exercise was carried out. </t>
  </si>
  <si>
    <t>There are mechanisms in place to measure the impact of the policy on paid carer workers, e.g. incidence of GBV and discrimination in the workplace</t>
  </si>
  <si>
    <t>No, at the time of writing, there are no measures in place to measure the impact specifically on paid care workers. According to the Women's Equality Network, incidents of VAWDASV remain underreported, and there is a lack of disaggregated data for Wales. Neither the Welsh Government’s national strategy nor its annual progress report includes Wales specific data.</t>
  </si>
  <si>
    <t>https://research.senedd.wales/research-articles/designated-a-national-threat-senedd-to-debate-measures-to-halt-the-epidemic-of-violence-against-women-and-girls/</t>
  </si>
  <si>
    <t>The most recent (and current) strategy was developed through consultation with key women's rights organisations in Wales and other social justice groups e.g. Women's Aid Wales, EHRC, The Bevan Foundation. The workforce strand was developed alongside relevant stakeholders (e.g. Wales TUC, Public Health Wales and frontline services such as the Police, the NHS and Fire and Rescue Services) and the reference group TOR details the following members: 
Co-leads- Gwent Police and Wales TUC
Policy support- Welsh Government VAWDASV Policy, South Wales Police and Crime Commissioners Office
Blueprint team - Welsh Government VAWDASV Policy, South Wales Police and Crime Commissioners Office
Members:
VAWDASV National Advisor
Gwent Police
Welsh Women's Aid
New Pathways
Rights of Women
Welsh Government Fair Work Division
Welsh Government Social Partnership Division 
Time's Up UK
Chartered Institute of Professional Development (CIPD)
Regional Advisors  
Wales Council for Voluntary Action (WCVA)
Advisory, Conciliation, and Arbitration Service (ACAS)
Association of Ambulance Chief Executives
Equality and Human Rights Commission
Workforce Partnership Council
NHS Wales Health Collaborative
The Survivors Trust</t>
  </si>
  <si>
    <t>https://record.assembly.wales/WrittenQuestion/93274
https://www.gov.wales/workplace-harassment-workstream-vawdasv-terms-reference-html#147846</t>
  </si>
  <si>
    <t>There is an explicit intention to address workplace GBV among care workers, including informally employed workers, in the policy objectives or purpose</t>
  </si>
  <si>
    <t>No - the strategy and the associated workstream don't make specific or explicit reference to addressing GBV among care workers.</t>
  </si>
  <si>
    <t>The policy was designed to transform gender norms around discrimination, harassment and GBV in the workplace</t>
  </si>
  <si>
    <t xml:space="preserve">Yes - the strategy and associated workstream make it clear that this is the aim of the work"to eliminate workplace harassment, including sexual harassment and other forms of gender-based harassment towards women and girls, in all workplaces across Wales. Furthermore, we will seek to ensure that the workplace can be a key place of safety for victim/survivors, regardless of where they may have experienced abuse." Wider Welsh Government policy to address gender norms (including the Sound campaign targeting young males) support this work further. </t>
  </si>
  <si>
    <t>https://www.gov.wales/workplace-harassment-workstream-vawdasv-terms-reference-html#147842
https://www.gov.wales/sound</t>
  </si>
  <si>
    <t>There is evidence of decreasing incidence of workplace GBV (including sexual harassment, abuse and other type of violence) among paid care workers, including informally employed</t>
  </si>
  <si>
    <t>It hasn't been possible to gather accurate and representative information for this indicator on this occasion becuase this information isn't collected or published</t>
  </si>
  <si>
    <t>Backed up by stakeholder research</t>
  </si>
  <si>
    <t>Women are equally (&gt; 50%) represented in management and governance structures for monitoring policies on ending gender-based discrimination, harassment and violence in the workplace</t>
  </si>
  <si>
    <t>SCORE FOR INDICATOR 2.2.2 (out of 18)</t>
  </si>
  <si>
    <t xml:space="preserve">Additional information to note: </t>
  </si>
  <si>
    <t xml:space="preserve">The work detailed in the link regarding NHS Wales' action to tackle GBV for women in the workforce is worth considering as an example of good practice. It's not specifically Welsh Government, so I haven't included it, but it does speak to a lot of the indicators above and offer a specific example of action employers in the health and social care sector can take in this policy area. </t>
  </si>
  <si>
    <t>https://www.who.int/europe/news/item/20-12-2024-building-trust-and-safety--nhs-wales-s-fight-against-gender-based-violence-in-the-workplace</t>
  </si>
  <si>
    <t>There is a national policy to ensure workplace inspections and grievance mechanisms to ensure decent working conditions</t>
  </si>
  <si>
    <t>There is legislation to ensure paid care workers have access to justice, courts, tribunals and other conflict resolution mechanisms</t>
  </si>
  <si>
    <t>The legislation provides for workplace inspections, including if the place of work is a house</t>
  </si>
  <si>
    <t>The relevant convention/s (C81, C189, R201) have been ratified</t>
  </si>
  <si>
    <t>The policy specifies temporary safe housing arrangements for the time of the grievance</t>
  </si>
  <si>
    <t>The policy specifies that in the case of migrant workers, a translator is guaranteed to support with grievance reporting</t>
  </si>
  <si>
    <t>The policy specifies mechanisms for complaints and redressal against non-implementation/ violation of its provisions, including with the right to labour union representation</t>
  </si>
  <si>
    <t>The government collects and publishes disaggregated data* on how many people have been able to access justice, courts, tribunals and other conflict resolution mechanisms</t>
  </si>
  <si>
    <t>There is evidence of more successful litigative processes and decreasing hesitancy to reporting abuse as a result of this policy.</t>
  </si>
  <si>
    <t>Women are equally (&gt; 50%) represented in management and governance structures for monitoring policies to ensure workplace inspections and grievance mechanisms</t>
  </si>
  <si>
    <t>SCORE FOR INDICATOR 2.2.3 (out of 15)</t>
  </si>
  <si>
    <t>___</t>
  </si>
  <si>
    <t>Degree of transformation for Policy Area 2.2: Workplace Environment Regulations</t>
  </si>
  <si>
    <t>Total score across all indicators (out of 18):</t>
  </si>
  <si>
    <t>INDICATOR 2.3.1: Equal rights and protections for migrant care workers</t>
  </si>
  <si>
    <r>
      <rPr>
        <b/>
        <sz val="11"/>
        <color theme="1"/>
        <rFont val="Calibri"/>
      </rPr>
      <t xml:space="preserve">SCORE 
</t>
    </r>
    <r>
      <rPr>
        <b/>
        <i/>
        <sz val="11"/>
        <color theme="1"/>
        <rFont val="Calibri"/>
      </rPr>
      <t>YES=1
PARTIAL=0.5
NO=0</t>
    </r>
  </si>
  <si>
    <t>There is a national policy to ensure equal rights and protections for different migrant workers (e.g. internal migrants, returning migrants to country of origin, international migrants)</t>
  </si>
  <si>
    <t xml:space="preserve">For Wales, the most relevant policies pertaining to international workers focus around modern slavery which the Care Quality Commission recently described in Westminster as a 'trend and feature of the care sector market'. The 2023 to 2024 UK Labour Market Enforcement Strategy identified the care sector as a high-risk sector for labour market non-compliance. This includes modern slavery and other forms of labour abuse, and presents a risk to workers and to people receiving care. It's not a devolved issue but the Welsh Government has taken a number of steps to address the issue e.g. developing guidance for employers and a modern slavery safeguarding pathway in Wales.  This sits within the framework of the Modern Slavery Act, of 2015, which is UK legislation. This law, in relation to the social care workforce, mandates social care providers to have a zero-tolerance approach to modern slavery within all their supply chains and own operations. This includes ensuring their own supply chains are free from modern slavery practices and identifying and supporting victims. There is also a duty to notify the Home Office when encountering a potential victim of modern slavery. NB: There are human trafficking laws in Scotland and Northern Ireland. </t>
  </si>
  <si>
    <r>
      <rPr>
        <u/>
        <sz val="11"/>
        <color rgb="FF000000"/>
        <rFont val="Calibri"/>
      </rPr>
      <t xml:space="preserve">https://research.senedd.wales/research-articles/a-spotlight-on-social-care-workers-the-latest-challenges-facing-the-sector-part-2/#:~:text=The%20Welsh%20Government%20and%20Social,were%20born%20outside%20the%20UK.
</t>
    </r>
    <r>
      <rPr>
        <u/>
        <sz val="11"/>
        <color rgb="FF1155CC"/>
        <rFont val="Calibri"/>
      </rPr>
      <t xml:space="preserve">https://www.gov.wales/wales-modern-slavery-safeguarding-pathway
</t>
    </r>
    <r>
      <rPr>
        <sz val="11"/>
        <color theme="1"/>
        <rFont val="Calibri"/>
      </rPr>
      <t xml:space="preserve">https://www.gov.wales/modern-slavery-and-labour-abuse-social-care
</t>
    </r>
    <r>
      <rPr>
        <u/>
        <sz val="11"/>
        <color rgb="FF1155CC"/>
        <rFont val="Calibri"/>
      </rPr>
      <t xml:space="preserve">https://www.legislation.gov.uk/ukpga/2015/30/contents
https://www.legislation.gov.uk/ukpga/2015/30/contents
</t>
    </r>
    <r>
      <rPr>
        <u/>
        <sz val="11"/>
        <color rgb="FF1155CC"/>
        <rFont val="Calibri"/>
      </rPr>
      <t>https://www.ethicaltrade.org/insights/issues/modern-slavery/modern-slavery-and-transparency-standards</t>
    </r>
  </si>
  <si>
    <t>There is legislation to ensure access to equal rights and protections for migrant care workers</t>
  </si>
  <si>
    <t xml:space="preserve">Migrant workers have the same rights as all other workers in UK law, and this is highlighted by the Welsh Government, including in its Migration Integration Framework where it states  that it is "actively working to protect migrant workers and ensure they have equal rights and fair working conditions". </t>
  </si>
  <si>
    <t>https://www.unison.org.uk/get-help/knowledge/vulnerable-workers/migrant-workers/
https://www.gov.wales/migrant-integration-framework-html</t>
  </si>
  <si>
    <t>The relevant convention/s (C189) have been ratified</t>
  </si>
  <si>
    <t>The UK has not ratified this convention on the Rights of Domestic Workers</t>
  </si>
  <si>
    <t>The policy extends to all workers, occupations and population groups and those most likely to be marginalised*, including informally employed[i] migrant workers</t>
  </si>
  <si>
    <t xml:space="preserve">Whilst the UK legislation and Welsh Government policy and guidance applies to all workers, an independent report into the Future of Devolution and Work in Wales by Professor Jean Jenkins of Cardiff Business School found that "major levels of labour market discrimination persist for black and ethnic minority (BEM) workers, women and disabled people." </t>
  </si>
  <si>
    <t>https://www.tuc.org.uk/sites/default/files/2024-01/Future%20of%20Devolution%20and%20Work%20in%20Wales_0.pdf</t>
  </si>
  <si>
    <t>The policy ensures working permits for migrant care workers are not tied to the individual employer</t>
  </si>
  <si>
    <t>No; the health and social care visa  is described as a "a restrictive visa - it ties the visa holder’s right to live and work in the UK to a specific job and sponsor, and limits their access to welfare support."</t>
  </si>
  <si>
    <t>https://www.citizensadvice.org.uk/policy/publications/spotlight-report-no-1-how-work-visa-design-is-driving-exploitation/</t>
  </si>
  <si>
    <t>The policy ensures the provision of specialized services to support migrant care workers (i.e. legal, health, and occupational counsel in their mother tongues)</t>
  </si>
  <si>
    <t xml:space="preserve">There is nothing specific in the Wales Modern Slavery safeguarding policy, guidance or Social Care Wales' employer information that explicitly states that this provision must be made available . It is not mandated in the Modern Slavery Act either. </t>
  </si>
  <si>
    <r>
      <rPr>
        <u/>
        <sz val="11"/>
        <color rgb="FF000000"/>
        <rFont val="Calibri"/>
      </rPr>
      <t xml:space="preserve">https://socialcare.wales/resources-guidance/employer-support
</t>
    </r>
    <r>
      <rPr>
        <u/>
        <sz val="11"/>
        <color rgb="FF1155CC"/>
        <rFont val="Calibri"/>
      </rPr>
      <t>https://www.gov.wales/sites/default/files/publications/2024-10/wales-modern-slavery-safeguarding-pathway.pdf</t>
    </r>
  </si>
  <si>
    <t>The policy includes international bilateral cooperation agreements to guarantee protection laws and prevent human trafficking</t>
  </si>
  <si>
    <t xml:space="preserve">Specific bilateral agreements weren't found in relation to the Modern Slavery Act, but there is UK, Scottish and Northern Irish legislation that that exists to prevent human trafficking. </t>
  </si>
  <si>
    <t>https://www.ethicaltrade.org/insights/issues/modern-slavery/modern-slavery-and-transparency-standards
https://www.ecpat.org.uk/legislation-wales</t>
  </si>
  <si>
    <t>The policy ensures migrant care workers have access to family rights[ii]</t>
  </si>
  <si>
    <t xml:space="preserve">There is nothing specific related to this in either the Welsh Government statement on modern slavery, its guidance for employers, or explicitly  in the Modern Slavery Act - although the guidance and legislation makes reference to the impact of modern slavery on families. </t>
  </si>
  <si>
    <t>https://www.gov.uk/government/publications/modern-slavery-how-to-identify-and-support-victims/modern-slavery-statutory-guidance-for-england-and-wales-under-s49-of-the-modern-slavery-act-2015-and-non-statutory-guidance-for-scotland-and-northe</t>
  </si>
  <si>
    <t>Whilst this is a devolved area the Welsh Government has taken a number of steps to address modern slavery and human trafficking through it's own initiatives and using it's own resources. Whilst the budget and resources for this work are not available online, the Equality and Human Rights Commission review of Welsh Government action on key international agreements and conventions in policy areas that are reserved, gives an indication of the work that is currently commited to and resourced, mainly through personnel and some service provision, by the Welsh Government in this area:
- the Welsh Government funds the Live Fear Free helpline which provides support for victims of modern slavery.
- Welsh Government has policies to reduce the risks of modern slavery in its own supply chains, which are detailed in its modern slavery statement.
- Wales Safeguarding Procedures include a practice guide for practitioners on safeguarding children who may be trafficked.
- the Welsh Government coordinates the Anti-Slavery Wales Forum. The Forum is supported by four working groups on the themes of victims and survivors, prevention, training and awareness, and supply chains and international.</t>
  </si>
  <si>
    <r>
      <rPr>
        <sz val="11"/>
        <color theme="1"/>
        <rFont val="Calibri"/>
      </rPr>
      <t xml:space="preserve">https://www.gov.wales/welsh-government-modern-slavery-statement#128352
</t>
    </r>
    <r>
      <rPr>
        <u/>
        <sz val="11"/>
        <color rgb="FF1155CC"/>
        <rFont val="Calibri"/>
      </rPr>
      <t>https://www.equalityhumanrights.com/check-action-taken-wales-reserved-areas</t>
    </r>
  </si>
  <si>
    <t xml:space="preserve">Wales' funding of the Live Fear Free support line enables monitoring of modern slavery cases in Wales. The Government's own modern slavery statement also outlines how they will continue to monitor and address modern slavery. This includes training for staff and suppliers as an important component of ensuring implemenation of the policy. </t>
  </si>
  <si>
    <r>
      <rPr>
        <u/>
        <sz val="11"/>
        <color rgb="FF000000"/>
        <rFont val="Calibri"/>
      </rPr>
      <t xml:space="preserve">https://www.gov.wales/live-fear-free/slavery
</t>
    </r>
    <r>
      <rPr>
        <u/>
        <sz val="11"/>
        <color rgb="FF1155CC"/>
        <rFont val="Calibri"/>
      </rPr>
      <t>https://www.gov.wales/welsh-government-modern-slavery-statement</t>
    </r>
  </si>
  <si>
    <t xml:space="preserve">In Wales, guidance and support for both employers and potential victims of modern slavery can be found specifically in to the fair work directorate, and there is a modern slavery unit. Social Care Wales has a guidance service for employers and Welsh Government guidance offers details, links and further resources for HSC sector employers. This is also connected to Welsh Government's fair work and employment policies. </t>
  </si>
  <si>
    <r>
      <rPr>
        <u/>
        <sz val="11"/>
        <color rgb="FF1155CC"/>
        <rFont val="Calibri"/>
      </rPr>
      <t xml:space="preserve">https://socialcare.wales/resources-guidance/employer-support
</t>
    </r>
    <r>
      <rPr>
        <sz val="11"/>
        <rFont val="Calibri"/>
      </rPr>
      <t xml:space="preserve">https://www.gov.wales/modern-slavery-and-labour-abuse-social-care#138570
https://www.gov.wales/guide-fair-work#:~:text=Not%20complying%20with%20these%20laws,legal%20and%20statutory%20minimum%20requirements.
Supported by stakeholder interview findings </t>
    </r>
  </si>
  <si>
    <t>The policy specifies mechanisms for complaints and redressal against non-implementation/ violation of its provisions</t>
  </si>
  <si>
    <t xml:space="preserve">Both Welsh guidance, information and policies, including the safeguarding pathway make it clear how to address modern slavery concerns, alongside the Modern Slavery Act which contains provisions when the law is being violated. However, focus is very much on modern slavery, rather than also focusing on poor employer practice, which is commonplace. </t>
  </si>
  <si>
    <r>
      <rPr>
        <u/>
        <sz val="11"/>
        <color rgb="FF1155CC"/>
        <rFont val="Calibri"/>
      </rPr>
      <t xml:space="preserve">https://www.gov.uk/government/publications/blowing-the-whistle-list-of-prescribed-people-and-bodies--2
</t>
    </r>
    <r>
      <rPr>
        <sz val="11"/>
        <rFont val="Calibri"/>
      </rPr>
      <t xml:space="preserve">https://www.gov.wales/modern-slavery-and-labour-abuse-social-care#138570
</t>
    </r>
    <r>
      <rPr>
        <u/>
        <sz val="11"/>
        <color rgb="FF1155CC"/>
        <rFont val="Calibri"/>
      </rPr>
      <t xml:space="preserve">https://www.gov.wales/wales-modern-slavery-safeguarding-pathway
</t>
    </r>
    <r>
      <rPr>
        <sz val="11"/>
        <rFont val="Calibri"/>
      </rPr>
      <t>Supported by stakeholder interview findings</t>
    </r>
  </si>
  <si>
    <t>The government collects and publishes disaggregated data* on how many migrant workers have been able to access equal rights and protections</t>
  </si>
  <si>
    <t xml:space="preserve">UK Government publish data on the use of the mechanisms contained within the Modern Slavery Act e.g. the National Referral Mechanism and the Duty to Notify Process. This is done annually. and disaggregated by gender. It focuses on the use and decisions of the mechanisms, rather than the migrant workers' specific access to rights and protections. Data from the National Crime Agency is also used to present a picture; again disgaggregated by gender, but not specific to workers' rights to protections. The Welsh Government Live Fear Free website provides a very small amount of data in order to encourage people to come forward if they fear they or others are a victim of modern slavery. </t>
  </si>
  <si>
    <r>
      <rPr>
        <u/>
        <sz val="11"/>
        <color rgb="FF000000"/>
        <rFont val="Calibri"/>
      </rPr>
      <t xml:space="preserve">https://cymru-wales.unison.org.uk/news/press-release/2019/08/30-per-cent-increase-modern-slavery-referrals-wales/
</t>
    </r>
    <r>
      <rPr>
        <sz val="11"/>
        <color theme="1"/>
        <rFont val="Calibri"/>
      </rPr>
      <t xml:space="preserve">https://www.gov.uk/government/statistics/modern-slavery-nrm-and-dtn-statistics-end-of-year-summary-2024/modern-slavery-national-referral-mechanism-and-duty-to-notify-statistics-uk-end-of-year-summary-2024#national-referral-mechanism-decisions
</t>
    </r>
    <r>
      <rPr>
        <u/>
        <sz val="11"/>
        <color rgb="FF1155CC"/>
        <rFont val="Calibri"/>
      </rPr>
      <t>https://cymru-wales.unison.org.uk/news/press-release/2019/08/30-per-cent-increase-modern-slavery-referrals-wales/</t>
    </r>
  </si>
  <si>
    <t xml:space="preserve">Research carried out by Welsh Government and Nottingham University into developing the Modern Slavery agenda in Wales, and other work to address the issue in Wales including the health and social care modern slavery guidance, has involved consultation with a range of relevant stakeholders and representatives of care workers from different backgrounds.  These included organizations like Bawso, a voluntary organization providing support to modern slavery victims, and the Modern Slavery Victim Care and Coordination (MSVCC) service provider in Wales. The academic reseasrch to additionally involved surveys, interviews, online meetings, and email correspondence with anti-slavery stakeholders. </t>
  </si>
  <si>
    <t>https://www.nottingham.ac.uk/research/beacons-of-excellence/rights-lab/resources/reports-and-briefings/2023/april/a-set-of-briefings-for-the-development-of-a-welsh-modern-slavery-research-agenda.pdf
https://www.gov.wales/modern-slavery-and-labour-abuse-social-care</t>
  </si>
  <si>
    <t>There is an explicit intention to address discrimination against migrant care workers in the policy objectives or purpose</t>
  </si>
  <si>
    <t>Wales' work to address modern slavery comes with the explicit intention to address discrimination against migrant care workers, and with specific recognition of the particular issues within the health and social care sector. This includes , for example, the stated aim of the Anti-Slavery Wales Supply Chains and International Group which works to tackle risks of labour exploitation and unethical employment practices in supply chains. The group also works to improve collaboration with UK and international partners on tackling modern slavery and supporting survivors. The Welsh Government says it has put policies and practices in place to tackle modern slavery and will continue to do so; Wales ws the first country in the UK to create an anti-slavery coordinator role in 2011. The 2024 guidance that the Welsh Government issued guidance on modern slavery and labour abuse in social care highlight a Code of Practice for the international recruitment of health and social care personnel which it says applies in England and Wales. However Citizen’s Advice warns that the Code “needs to be made enforceable with proper monitoring of compliance”.</t>
  </si>
  <si>
    <r>
      <rPr>
        <u/>
        <sz val="11"/>
        <color rgb="FF000000"/>
        <rFont val="Calibri"/>
      </rPr>
      <t xml:space="preserve">https://www.wcpp.org.uk/wp-content/uploads/2020/09/UK-migration-policy-and-the-Welsh-NHS-and-social-care-workforce-Policy-Briefing-1-1.pdf
</t>
    </r>
    <r>
      <rPr>
        <u/>
        <sz val="11"/>
        <color rgb="FF1155CC"/>
        <rFont val="Calibri"/>
      </rPr>
      <t xml:space="preserve">https://www.gov.wales/wales-anti-slavery-leadership-group/about-us
</t>
    </r>
    <r>
      <rPr>
        <sz val="11"/>
        <color theme="1"/>
        <rFont val="Calibri"/>
      </rPr>
      <t>https://research.senedd.wales/research-articles/a-spotlight-on-social-care-workers-the-latest-challenges-facing-the-sector-part-2/#:~:text=The%20Welsh%20Government%20and%20Social,were%20born%20outside%20the%20UK
Backed up by stakeholder research</t>
    </r>
  </si>
  <si>
    <t>There is evidence of a positive impact on migrant care workers including informally employed workers due to this policy</t>
  </si>
  <si>
    <t>It hasn't been possible to gather accurate and representative information for this indicator on this occasion, especially in relation to Wales - this is coming soon however, as Social Care Wales are going to be measuring where people are coming to work in Wales from. At the moment migrant care workers are feeling increasingly isolated working in Wales, although there are pockets of good practice e.g. Bridgend Council</t>
  </si>
  <si>
    <t>Women are equally (&gt; 50%) represented in management and governance structures for monitoring policies to equal rights and protections for different migrant workers</t>
  </si>
  <si>
    <t>SCORE FOR INDICATOR 2.3.1 (out of 16 - removing 1 as it was not possible to find solid evidence for / against the criteria for indicator 25)</t>
  </si>
  <si>
    <t>Degree of transformation for Policy Area 2.3: Migrant Care Worker’s Protection</t>
  </si>
  <si>
    <t>Total score across all indicators (out of 17)</t>
  </si>
  <si>
    <t>INDICATOR 2.4.1: Right to representation and negotiation, freedom of association and right to strike</t>
  </si>
  <si>
    <t>There is a national policy on the right of all workers to join cooperatives, trade unions and worker associations</t>
  </si>
  <si>
    <t xml:space="preserve">The Trade Union and Labour Relations Act from 1992 protects workers is the legislation that underpins the right to join a worker association, most commonly in Wales and the rest of the UK, a trade union. The only exceptions are when workers are part of a 'non official' union, but still have workplace representation e.g. the Police Federation is not a union but members of the police that join it still access the same benefits.  The co-operative and Community Benefit Societies Act 2014 regulates cooperatives. In 2017 a row broke out between the UK and Welsh Governments; in Westminster plans to increase the burden on trade unions to enable strike action were met with heavy criticism by the Welsh Government. The Wales 2017 Trade Union Wales Law amends the Trade Union and Labour Relations (Consolidation) Act 1992 to "disapply certain provisions that had been applied to devolved Welsh public authorities by changes made to the 1992 Act by the Trade Union Act 2016" - the latter was passed in Westminster and described by unions at the time as "draconian" as it limited trade union activities and undermined the right to strike (through increased ballot requirements and enabling agency workers to replace those on strike). At the time of writing the threat to scrap the Welsh made law has not been seen through and the UK Government has since changed administration. This means workers rights in Wales, specifically in relation to trade unions and the right to organise and strike, are currently viewed as more progressive and protected than in England. </t>
  </si>
  <si>
    <r>
      <rPr>
        <u/>
        <sz val="12"/>
        <color rgb="FF000000"/>
        <rFont val="Calibri"/>
      </rPr>
      <t xml:space="preserve">https://www.gov.uk/join-trade-union/trade-union-membership-your-employment-rights
</t>
    </r>
    <r>
      <rPr>
        <u/>
        <sz val="12"/>
        <color rgb="FF1155CC"/>
        <rFont val="Calibri"/>
      </rPr>
      <t>https://www.legislation.gov.uk/ukpga/1992/52/contents</t>
    </r>
    <r>
      <rPr>
        <sz val="12"/>
        <color theme="1"/>
        <rFont val="Calibri"/>
      </rPr>
      <t xml:space="preserve"> 
https://www.ier.org.uk/news/heartunions-your-right-to-join-a-union/#:~:text=An%20employer%20cannot%20discriminate%20against,complaint%20to%20an%20employment%20tribunal.
</t>
    </r>
    <r>
      <rPr>
        <u/>
        <sz val="12"/>
        <color rgb="FF1155CC"/>
        <rFont val="Calibri"/>
      </rPr>
      <t>https://law.gov.wales/trade-union-wales-act-2017</t>
    </r>
    <r>
      <rPr>
        <sz val="12"/>
        <color theme="1"/>
        <rFont val="Calibri"/>
      </rPr>
      <t xml:space="preserve">
https://www.gov.wales/welsh-trade-union-act-receive-royal-assent
</t>
    </r>
    <r>
      <rPr>
        <u/>
        <sz val="12"/>
        <color rgb="FF1155CC"/>
        <rFont val="Calibri"/>
      </rPr>
      <t>https://www.localgovernmentlawyer.co.uk/employment/395-employment-news/50900-welsh-government-vows-to-resist-uk-government-move-to-repeal-welsh-public-sector-trade-union-law</t>
    </r>
  </si>
  <si>
    <t>There is legislation on the right of all workers, including informally employed, to representation and negotiation, freedom of association and right to strike</t>
  </si>
  <si>
    <t xml:space="preserve">The 2017 Trade Union Wales Law provides these rights, alongside the UK legislation Trade Union and Labour Relations (consoldiation) Act of 1992. with the Welsh Government challenging UK government policy and legislation that was brought into make it harder for unions to enact a strike. See above. </t>
  </si>
  <si>
    <r>
      <rPr>
        <sz val="12"/>
        <color theme="1"/>
        <rFont val="Calibri"/>
      </rPr>
      <t xml:space="preserve">https://law.gov.wales/trade-union-wales-act-2017
https://www.gov.wales/welsh-trade-union-act-receive-royal-assent
</t>
    </r>
    <r>
      <rPr>
        <u/>
        <sz val="12"/>
        <color rgb="FF1155CC"/>
        <rFont val="Calibri"/>
      </rPr>
      <t>https://www.localgovernmentlawyer.co.uk/employment/395-employment-news/50900-welsh-government-vows-to-resist-uk-government-move-to-repeal-welsh-public-sector-trade-union-law</t>
    </r>
  </si>
  <si>
    <t>Relevant convention/s (C87, C98, C154, C189) have been ratified</t>
  </si>
  <si>
    <t>Yes, they have all been ratified. The UK Government has ratified C87 (Freedom of Association and Protection of the Right to Organise Convention, 1948), C94 (Right to Organise and Collective Bargaining Convention, 1949), C154 (The Collective Bargaining Convention, 1981,) and C189 (Domestic Workers Convention, 2011). The Welsh Government has referred to these conventions when arguing for better protections for workers in Wales from 'anti trade union legislation' being brought in in Westminster; "The International Labour Organization (ILO), amongst others, has clearly articulated the role that collective bargaining plays in reducing inequality and extending labour protection,” Drakeford told the Assembly. “We fully endorse the principles set out by the ILO on collective bargaining and freedom of association and we wish to see these benefits extended to more working people here in Wales.”</t>
  </si>
  <si>
    <r>
      <rPr>
        <sz val="12"/>
        <color theme="1"/>
        <rFont val="Calibri"/>
      </rPr>
      <t xml:space="preserve">https://normlex.ilo.org/dyn/nrmlx_en/f?p=NORMLEXPUB:12100:0::NO::P12100_Ilo_Code:C098
</t>
    </r>
    <r>
      <rPr>
        <u/>
        <sz val="12"/>
        <color rgb="FF1155CC"/>
        <rFont val="Calibri"/>
      </rPr>
      <t xml:space="preserve">https://normlex.ilo.org/dyn/nrmlx_en/f?p=NORMLEXPUB:11300:0::NO::P11300_INSTRUMENT_ID:312232
</t>
    </r>
    <r>
      <rPr>
        <sz val="12"/>
        <color theme="1"/>
        <rFont val="Calibri"/>
      </rPr>
      <t xml:space="preserve">https://normlex.ilo.org/dyn/nrmlx_en/f?p=NORMLEXPUB:12100:0::NO::p12100_ILO_CODE:C189
</t>
    </r>
    <r>
      <rPr>
        <u/>
        <sz val="12"/>
        <color rgb="FF1155CC"/>
        <rFont val="Calibri"/>
      </rPr>
      <t xml:space="preserve">https://normlex.ilo.org/dyn/nrmlx_en/f?p=NORMLEXPUB:12100:0::NO::P12100_INSTRUMENT_ID:312299
https://www.ier.org.uk/news/wales-launch-new-trade-union-rights/
</t>
    </r>
  </si>
  <si>
    <t>The right to organise, strike and have union membership and representation extends to all employees, including agency workers, but only after a 12 week qualifying period. These rights also include the right not to be discriminated against, including because of a protected characteristic. In Wales, part of the work of the Social Care Fair Work Forum, established in 2024 is to address this; "Sections of the social care workforce already have their terms and conditions covered by collective bargaining arrangements but these arrangements do not apply to all. In response to this situation, a forum task and finish group has spent time considering how to develop a unique model for collective bargaining for the independent social care sector in Wales. This work has culminated in the establishment of a ‘social care workforce partnership’ which over time aims to incorporate many elements of fair work for employees in the independent social care sector in Wales."</t>
  </si>
  <si>
    <r>
      <rPr>
        <u/>
        <sz val="12"/>
        <color rgb="FF000000"/>
        <rFont val="Calibri"/>
      </rPr>
      <t xml:space="preserve">https://www.gov.uk/agency-workers-your-rights/your-rights-as-a-temporary-agency-worker
</t>
    </r>
    <r>
      <rPr>
        <sz val="12"/>
        <color theme="1"/>
        <rFont val="Calibri"/>
      </rPr>
      <t xml:space="preserve">https://www.acas.org.uk/agency-workers/understanding-your-employment-rights-as-an-agency-worker#:~:text=You%20have%20the%20same%20protections,could%20all%20be%20held%20liable.
</t>
    </r>
    <r>
      <rPr>
        <u/>
        <sz val="12"/>
        <color rgb="FF1155CC"/>
        <rFont val="Calibri"/>
      </rPr>
      <t>https://www.gov.wales/social-care-fair-work-forum-annual-progress-update-2024-html</t>
    </r>
  </si>
  <si>
    <t>UK government policy implementation relies heavily on individuals bringing cases to employment tribunals or other independent bodies. A 2024 report into the future of devolution and work in Wales calls on the Welsh Government to introduce a Minister for Work to prioritise ensuring workers rights are better protecte, and Investment in enforcement. "Wales does not have to passively accept the UK’s threadbare labour rights enforcement system. We should better co-ordinate devolved agencies in this area, work more closely with non-devolved agencies, and strategically invest to transform the enforcement approach in Wales." This same report detailed what it described as the "weaknesses of the current enforcement of legal rights at work in Wales. Just £10.45 is spent on enforcement for each worker and labour market inspectorate bodies’ capacity ranks 27th out of 33 OECD countries". Budget and resource has been allocated to establish the Fair Work Commission, which has reported on and made recommendations for, the future of Fair Work in Wales; this has included recommendations around ensuring union membership, and the rights of workers to organise and be represented. The Welsh Government accepted all recommendations. Similarly, the The Social Care Fair Work Forum (formerly known as the Social Care Forum) seeks to improve working conditions in social care. Funds are also made available to Trade Unions in Wales, for example to support workplace learning. There is no Welsh specific policy implemetnation, monitoring or enforcement agency which is why the score awarded is 0.5 (alongside the lack of enforcement by UK agencies). It should be noted that the Welsh Government issues guidance to employers on Fair Work and union membership and activity are included within this guidance.</t>
  </si>
  <si>
    <r>
      <rPr>
        <u/>
        <sz val="12"/>
        <color rgb="FF1155CC"/>
        <rFont val="Calibri"/>
      </rPr>
      <t xml:space="preserve">https://www.tuc.org.uk/sites/default/files/2024-01/Future%20of%20Devolution%20and%20Work%20in%20Wales_0.pdf
https://www.gov.wales/guide-fair-work
https://www.gov.wales/social-care-fair-work-forum
</t>
    </r>
    <r>
      <rPr>
        <sz val="12"/>
        <color rgb="FF000000"/>
        <rFont val="Calibri"/>
      </rPr>
      <t xml:space="preserve">Supported by stakeholder interview findings </t>
    </r>
  </si>
  <si>
    <t xml:space="preserve">Human resource and technical capacity has been allocated to fair work in Wales, which includes union activity and representation. This includes through the Fair Work Commission and the Social Care Fair Work Forum, and the establishment of the Workers Rights and Responsibilities Forum. All of this work sits within an overall policy commitment to make Wales a "fair work nation", and alongside guidance, support and campaigns for employers and employees to raise awareness of unions, the value and importance they hold, and the role they can and should play - such as the 'Unions and the World of Work' project These are part of the Fair Work Commission report recommendations, which are being delivered upon. </t>
  </si>
  <si>
    <r>
      <rPr>
        <sz val="12"/>
        <color theme="1"/>
        <rFont val="Calibri"/>
      </rPr>
      <t xml:space="preserve">https://www.gov.wales/guide-fair-work#:~:text=We%20are%20working%20with%20employers,production%20of%20on%2Dline%20guidance.
</t>
    </r>
    <r>
      <rPr>
        <u/>
        <sz val="12"/>
        <color rgb="FF1155CC"/>
        <rFont val="Calibri"/>
      </rPr>
      <t>https://www.gov.wales/fair-work-commission-recommendations-progress-report-2024-html</t>
    </r>
  </si>
  <si>
    <t xml:space="preserve">Fair work sits within the department of Economy, Energy and Transport; work with trade unions is one of three priority workstreams for this department. The role of trade unions and Welsh policy around them is noted as an essential component for fair work. Our ‘Unions and the World of Work’ project, developed jointly by Welsh Government, Wales TUC, education unions and teachers. It makes available a range of resources to support learners to have a better understanding of employment rights, the role of trade unions and the impact of collective voice. The Welsh Government and this department regularly issue communications and statements to promote the role of Trade Unions and promotes the TUC’s ‘find a union tool’ on our website.  </t>
  </si>
  <si>
    <t>https://www.gov.wales/employment-work
https://www.gov.wales/fair-work-commission-recommendations-progress-report-2023-html</t>
  </si>
  <si>
    <t>The policy specifies mechanisms for complaints and redress for workers, including informally employed workers, who are penalised for their activity in unions</t>
  </si>
  <si>
    <t>There is no specific Welsh legislation pertaining to this criteria; Welsh Government policy positions make it clear that employers should see Trade Unions as partnes and not penalise any worker who is active within a union. UK Government legislation explicitly states that union activity should not be penalised for activity in union, and sets out terms for seeking redress. However, that system relies heavily on the individual taking an employer to tribunal; there is no enforcement by authorities; in fact the average amount that a workplace could expect to be inspected in relation to workplace policies and practices was once every 500 years.</t>
  </si>
  <si>
    <r>
      <rPr>
        <u/>
        <sz val="12"/>
        <color rgb="FF1155CC"/>
        <rFont val="Calibri"/>
      </rPr>
      <t xml:space="preserve">https://www.gov.wales/sites/default/files/publications/2019-09/code-of-practice-guide-to-tackling-unfair-employment-practices-and-false-self-employment.pdf
</t>
    </r>
    <r>
      <rPr>
        <sz val="12"/>
        <rFont val="Calibri"/>
      </rPr>
      <t>https://www.gov.uk/join-trade-union/trade-union-membership-your-employment-rights#:~:text=You%20may%20be%20able%20to,questions%20about%20trade%20union%20membership.
Supported by stakeholder interview findings.</t>
    </r>
  </si>
  <si>
    <t>The government collects and publishes disaggregated* data on the participation of paid care workers in collective bargaining and trade unions</t>
  </si>
  <si>
    <t>The Welsh Government doesn't directly currently collect this data but Social Care Wales (which is part of the government established Social Care Fair Work Forum and which is a statutory body with regulatory powers) does collect data on trade union participation in it's annual survey. The most recent survey published showed a considerable variation in trade union membership across different parts of the social care workforce. For example, social workers were much more likely to say they belonged to a trade union (57 per cent) than other groups. Just 38 per cent of social care managers and 31 per cent of care workers said they were union members. Social workers were mainly members of UNISON and the Social Workers Union. Care workers were mainly members of UNISON (Social Care Wales, 2023). This data is published but is not disaggregated, hence the score of 0.5</t>
  </si>
  <si>
    <t>https://insightcollective.socialcare.wales/workforce-insight-series/improving-terms-and-conditions-for-the-social-care-workforce-in-wales#trade-union-membership</t>
  </si>
  <si>
    <t>There are mechanisms in place to measure the impact of the policy on paid care workers</t>
  </si>
  <si>
    <t xml:space="preserve">Via Social Care Wales, ongoing engagement with relevant unions, and the specific social care fair work forum, policies that offer worker protections including the rights to organise and be members of a union, are considered and addressed. One of the forum's priorities for the current year of business is a focus on employee rights, voice and representation. This was decided based on the forum  receiving repeated evidence "that indicates a widespread lack of awareness of workforce rights within the social care sector. Alongside raising awareness of these rights, the forum will also be prioritising promoting the benefits of trade union membership. The mechanisms and powers afforded to Social Care Wales mean that monitoring these policies is a core part of its business. However, the overall enforcement environment is very weak; and there is no evidence that this is going to change, hence the score awarded. </t>
  </si>
  <si>
    <r>
      <rPr>
        <u/>
        <sz val="12"/>
        <color rgb="FF000000"/>
        <rFont val="Calibri"/>
      </rPr>
      <t xml:space="preserve">https://www.gov.wales/social-care-fair-work-forum-annual-progress-update-2024-html
</t>
    </r>
    <r>
      <rPr>
        <sz val="12"/>
        <color theme="1"/>
        <rFont val="Calibri"/>
      </rPr>
      <t>Supported by stakeholder interview findings</t>
    </r>
  </si>
  <si>
    <t>Policies designed to support workers rights to strike, organise and benefit from collective bargaining are developed the Social Care Workforce Partnership, which is explicitly inclusive of trade unions representing care sector workers. The TUC and Social Care Wales who speak to care workers regularly through their work, are also part of this partnership. The 2017 Trade Union Act Wales was also developed working alongside the trade unions in Wales. However, there needs to be more effort in ensuring gender and race is properly considered when seeking input; this was lacking in developing this policy</t>
  </si>
  <si>
    <r>
      <rPr>
        <u/>
        <sz val="12"/>
        <color rgb="FF1155CC"/>
        <rFont val="Calibri"/>
      </rPr>
      <t xml:space="preserve">https://www.gov.wales/sites/default/files/publications/2019-02/Trade-union-(wales)-act-2017-guidance%20.pdf
</t>
    </r>
    <r>
      <rPr>
        <sz val="12"/>
        <color rgb="FF000000"/>
        <rFont val="Calibri"/>
      </rPr>
      <t xml:space="preserve">Backed up by stakeholder resesarch. </t>
    </r>
  </si>
  <si>
    <t>There is an explicit intention to address discrimination around the right to representation and negotiation, freedom of association and right to strike for paid care workers, including informal and migrant workers, in the policy objectives or purpose</t>
  </si>
  <si>
    <t xml:space="preserve">The Welsh Government is committed to addressing the right to representation and collective bargaining, address discrimination through the eradication of a gender, ethnicitiy and disability pay gap by 2050, and the previous government's work to protect workers' rights to strike, which has been maintained by the current administration. "Trade unions are an integral part of the Welsh Government’s social partnership model: an approach taken by the Welsh Government to manage public sector workers and industrial relations. In particular, it advocates for a more balanced relationship between social partners, particularly employers and trade unions (Bowyer, 2017)". </t>
  </si>
  <si>
    <r>
      <rPr>
        <u/>
        <sz val="12"/>
        <color rgb="FF1155CC"/>
        <rFont val="Calibri"/>
      </rPr>
      <t xml:space="preserve">https://www.wcpp.org.uk/wp-content/uploads/2019/10/190821-WCPP-report-value-of-trade-unions_final-clean.pdf
</t>
    </r>
    <r>
      <rPr>
        <sz val="12"/>
        <rFont val="Calibri"/>
      </rPr>
      <t xml:space="preserve">https://www.gov.wales/wellbeing-wales-2024-more-equal-wales-html#:~:text=There%20is%20a%20national%20milestone%20to%20eliminate%20the%20pay%20gap,gap%20have%20shown%20less%20progress. </t>
    </r>
  </si>
  <si>
    <t>There is evidence of increased participation of paid care workers, including informal workers, in collective bargaining and organising in trade unions, as a result of the policy</t>
  </si>
  <si>
    <t xml:space="preserve">It is too soon to be able to measure this given the activities taking place to, for example, increase workers' awareness of their rights and promote trade union membership have been very recently committed to, and implementation is ongoing. Membership of trade unions across the UK is in decline; however, according to an independent study from 2019 (so prior to these more recent government led activities to promote trade union membership) into the impact of trade unions in Wales, 'Trade unions are an essential part of the economic and political landscape in Wales. Although membership as a percentage of total employment has followed a declining trend, it is higher in Wales than in England, at 30.5% in 2018. This is due to a larger public sector workforce, cultural and geographical legacies of industry in Wales, and political support via the social partnership model." For this exercise, the last point is particularly critical. The recent establishment of a social care workforce partnership, which includes trade unions, also shows progress towards the increased representation of care workers, including in matters relating to pay, conditions, and other terms. There are no concrete visible changes yet to be able to say these policies are having an impact on care workers. </t>
  </si>
  <si>
    <r>
      <rPr>
        <u/>
        <sz val="12"/>
        <color rgb="FF000000"/>
        <rFont val="Calibri"/>
      </rPr>
      <t xml:space="preserve">https://www.wcpp.org.uk/wp-content/uploads/2019/10/190821-WCPP-report-value-of-trade-unions_final-clean.pdf
</t>
    </r>
    <r>
      <rPr>
        <u/>
        <sz val="12"/>
        <color rgb="FF1155CC"/>
        <rFont val="Calibri"/>
      </rPr>
      <t xml:space="preserve">https://www.gov.wales/social-care-workforce-partnership-memorandum-understanding-html
</t>
    </r>
    <r>
      <rPr>
        <sz val="12"/>
        <color theme="1"/>
        <rFont val="Calibri"/>
      </rPr>
      <t>Supported by stakeholder interview findings</t>
    </r>
  </si>
  <si>
    <t>Women are equally (&gt; 50%) represented in management and governance structures for monitoring policies on the right of all workers to join cooperatives, trade unions and worker associations</t>
  </si>
  <si>
    <t xml:space="preserve">66% of the senior management team of Social Care Wales, the statutory body with regulatory powers, tasked with driving improvements in the social care sector workforce, are women. 6 of the 15 board members are women. These figures are made by assumption based on desk based research so may not account for differences in how people identify. </t>
  </si>
  <si>
    <t>SCORE FOR INDICATOR 2.4.1. (out of 14)</t>
  </si>
  <si>
    <t>Degree of transformation</t>
  </si>
  <si>
    <t>Degree of transformation for Policy Area 2.4: Right to Organise</t>
  </si>
  <si>
    <t>Total score across all indicators (out of 14)</t>
  </si>
  <si>
    <t>1. Social norms interventions</t>
  </si>
  <si>
    <t>3.1.1 Advertising standards prohibiting gender stereotypes</t>
  </si>
  <si>
    <t>3.1.2 Awareness-raising campaigns on valuing caregiving and reproductive work and shifting gendered norms on care work</t>
  </si>
  <si>
    <t>3.1.3 Education to promote a more equitable distribution of care</t>
  </si>
  <si>
    <t>2. Measurement frameworks and data collection</t>
  </si>
  <si>
    <t>3.2.1 Measurement frameworks</t>
  </si>
  <si>
    <t>3.2.2 Time-use data</t>
  </si>
  <si>
    <t>INDICATOR 3.1.1:  Advertising standards and media representations prohibiting gender stereotypes</t>
  </si>
  <si>
    <t>There is a national policy to address gender stereotypes as a part of advertising standards and media representations</t>
  </si>
  <si>
    <t>Legislation and Ratification</t>
  </si>
  <si>
    <t>The legislation prohibits harmful gender stereotypes in media representations for all population groups (e.g minority religious/ caste/ ethnic, disabled, migrant, homeless, refugee, rural, LGBTQI)</t>
  </si>
  <si>
    <t>The legislation includes sanctions and fines for violation of its provisions</t>
  </si>
  <si>
    <t>Accessibility and Inclusivity</t>
  </si>
  <si>
    <t>The policy covers all sectors and forms of advertising (private and public) and all media representations (e.g TV, radio, newspapers etc)</t>
  </si>
  <si>
    <t>Budgeting and Administration</t>
  </si>
  <si>
    <t>The budget allocated is sufficient to implement the policy (consider costs for monitoring and oversight – including human resources and data needs, and implementation of grievance redressal mechanisms)</t>
  </si>
  <si>
    <t>The government collects and publishes disaggregated data* on compliance with the policy, with indicators and targets</t>
  </si>
  <si>
    <t>The policy was developed through consultation with women and/or women’s rights organisations from diverse backgrounds* and workers associations</t>
  </si>
  <si>
    <t>There is an explicit intention to address gender norms related to care in the policy objectives or purpose</t>
  </si>
  <si>
    <t>There is evidence of increased gender balanced representations in advertising and/or media as a result of the policy</t>
  </si>
  <si>
    <t>There is evidence of a positive impact on transforming gender norms related to care as a result of the policy</t>
  </si>
  <si>
    <t>Women are equally (&gt; 50%) represented in management and governance structures for monitoring policies to address gender stereotypes as a part of advertising standards and media representations</t>
  </si>
  <si>
    <t>SCORE FOR INDICATOR 3.1.1. (out of 14)</t>
  </si>
  <si>
    <t>INDICATOR 3.1.2: Government awareness-raising campaigns</t>
  </si>
  <si>
    <t>There is a national policy on government awareness-raising campaigns that aims to value and recognize care work and/or shift gender norms around care</t>
  </si>
  <si>
    <t>The campaigns are carried regularly and at scale (national level)</t>
  </si>
  <si>
    <t>Campaign messaging regarding care work is inclusive of all population groups*</t>
  </si>
  <si>
    <t>The budget allocated is sufficient to implement the policy (consider both direct implementation and maintenance costs, and indirect costs such as personnel and administrative costs)</t>
  </si>
  <si>
    <t>Campaigns are primarily government funded (80% or more) or administered</t>
  </si>
  <si>
    <t>The government collects and publishes disaggregated data* on how many people have been reached by the campaigns, with indicators and targets</t>
  </si>
  <si>
    <t>The government’s monitoring and evaluation system includes the impact of the policy on norms and unpaid care work</t>
  </si>
  <si>
    <t>There is an explicit intention to address norms related to care (norms I.e. care work not skilled/valuable or being a woman’s responsibility) in the policy objectives or purpose</t>
  </si>
  <si>
    <t>Women are equally (&gt; 50%) represented in management and governance structures for government awareness raising campaigns</t>
  </si>
  <si>
    <t>SCORE FOR INDICATOR 3.1.2. (out of 13)</t>
  </si>
  <si>
    <t>INDICATOR 3.1.3: Education policies that address gender stereotypes</t>
  </si>
  <si>
    <t>There is a national education policy that addresses gender stereotypes</t>
  </si>
  <si>
    <t>The policy covers underserved areas and populations, including those likely to be marginalised*</t>
  </si>
  <si>
    <t>The policy ensures anti-gender stereotyping training and curricula is applicable to all schools and age groups (pre-primary, primary, secondary)</t>
  </si>
  <si>
    <t>Programmes under this policy are reaching the most underserved areas and populations, especially those likely to be marginalised*</t>
  </si>
  <si>
    <t>The budget allocated is sufficient to implement the policy (consider both direct costs, implementation and maintenance costs, and indirect costs such as personnel and administrative costs)</t>
  </si>
  <si>
    <t>The budget allocation for the programmes is being sufficiently spent (&gt; 80%) on both personnel costs and actual delivery/implementation</t>
  </si>
  <si>
    <t>There is adequate government human resource and technical capacity for the implementation of the policy</t>
  </si>
  <si>
    <t>Programmes under the policy are primarily government funded (80% or more) or administered</t>
  </si>
  <si>
    <t>The policy includes provisions for the oversight and regulation of the programmes/services</t>
  </si>
  <si>
    <t>The government collects and publishes disaggregated data* on how many students and teachers have been reached by the programmes, with indicators and targets</t>
  </si>
  <si>
    <t>There is an explicit intention to address stereotypes around care work in the policy objectives or purpose</t>
  </si>
  <si>
    <t>The policy was developed through consultation with women and/or women’s rights organisations from diverse backgrounds*</t>
  </si>
  <si>
    <t>Women are equally (&gt; 50%) represented in management and governance structures for monitoring education policies for addressing gender stereotypes</t>
  </si>
  <si>
    <t>SCORE FOR INDICATOR 3.1.3 (out of 15)</t>
  </si>
  <si>
    <t>Degree of transformation for Policy Area 3.1: Social Norms Interventions</t>
  </si>
  <si>
    <t>Total score across all indicators (out of 42):</t>
  </si>
  <si>
    <t>INDICATOR 3.2.1: Measurement frameworks</t>
  </si>
  <si>
    <t>There is a national measurement framework that captures and monitors progress against well-being</t>
  </si>
  <si>
    <t>The framework captures unpaid and paid care, including indicators on people’s ability to receive and provide care and time use</t>
  </si>
  <si>
    <t>The framework ensures intersectional demographics* are analysed as part of tracking progress.</t>
  </si>
  <si>
    <t>The budget allocated is sufficient for developing, updating and using the framework (consider both direct costs implementation and maintenance costs, and indirect costs such as personnel and administrative costs)</t>
  </si>
  <si>
    <t>The policy has adequate human resource and technical capacity] for the development, update and use of the framework</t>
  </si>
  <si>
    <t>There is a government department/unit/agency responsible for overseeing the development and use of the framework to track progress on wellbeing indicators</t>
  </si>
  <si>
    <t>There is publicly available data from national labour force statistics on key indicators related to on people’s ability to receive and provide care and time use, disaggregated by population groups*</t>
  </si>
  <si>
    <t>The framework has led to time use surveys being conducted regularly</t>
  </si>
  <si>
    <t>The framework is being used to analyse inequalities and changes in unpaid care and the effects of macroeconomic policies on unpaid care work, poverty and gender inequality</t>
  </si>
  <si>
    <t>Evidence generated on unpaid care and domestic work is being used by key ministries and departments to inform policy decisions and budget-allocations.</t>
  </si>
  <si>
    <t>Feminist economists and/or carers were/are involved in the development of the framework</t>
  </si>
  <si>
    <t>Women are equally (&gt; 50%) represented in management and governance structures for developing, updating and using national measurement frameworks</t>
  </si>
  <si>
    <t>Score for Indicator 3.2.1 (out of 12)</t>
  </si>
  <si>
    <t>INDICATOR 3.2.2:  Time use data</t>
  </si>
  <si>
    <t>National time use surveys are conducted with periodic frequency (&gt; once in the last 10 years) and/or questions on unpaid care are mandated to be included in national labour force surveys</t>
  </si>
  <si>
    <t>The policy ensures intersectional demographics* are collected and analysed in time-use surveys</t>
  </si>
  <si>
    <t>The policy specifically mandates data collection from underserved areas and populations, including those likely to marginalised*</t>
  </si>
  <si>
    <t>The policy ensures time use surveys include questions on supervisory care and time spent on multi-tasking</t>
  </si>
  <si>
    <t>The budget allocated is sufficient for designing and implementing time-use surveys (consider both direct costs implementation and maintenance costs, and indirect costs such as personnel and administrative costs)</t>
  </si>
  <si>
    <t>Time use surveys are primarily government funded (80% or more) or administered</t>
  </si>
  <si>
    <t>The policy has adequate human resource and technical capacity for collection and analysis of data on time use</t>
  </si>
  <si>
    <t>There is a government department/unit/agency responsible for implementing time-use surveys</t>
  </si>
  <si>
    <t>There is publicly available time use data from national labour force statistics, disaggregated by population groups – (e.g minority religious/ caste/ ethnic, disabled, migrant, homeless, refugee, rural, LGBTQI)</t>
  </si>
  <si>
    <t>The policy was developed through consultation with women and women’s rights organisations from diverse backgrounds (sex, ethnicity, religion, disabilities, age, rural/urban, income)</t>
  </si>
  <si>
    <t>National time-use survey data is used by key ministries and departments to inform policy decisions and budget-allocations.</t>
  </si>
  <si>
    <t>Women are equally (&gt; 50%) represented in management and governance structures for monitoring policies related to time use data collection</t>
  </si>
  <si>
    <t>Score for Indicator 6.1 (out of 13)</t>
  </si>
  <si>
    <t>Degree of transformation for Policy Area 3.2: Measurement Frameworks and Data collection</t>
  </si>
  <si>
    <t>Total score across all indicators (out of 25):</t>
  </si>
  <si>
    <t>Indicator 1.2.2: Early Childhood Care and Education (ECCE) services</t>
  </si>
  <si>
    <t>There is a national policy for the provision of early childhood care and education (ECCE) services</t>
  </si>
  <si>
    <t xml:space="preserve">The Welsh Government do have national policies in place around ECCE.
These include National Minimum Standards, and Statutory Guidance to local authorities who have legal duties around the sufficiency of childcare and with regards to providing information and assistance to parents.
However, there is no national strategy when it comes to the provision of funded ECCE. The Welsh Government provides parents with funded childcare through three separate programmes; the Childcare Offer, Foundation Learning and Flying Start (Childcare). These programmes are not well connected  meaning that they can be difficult to access and it creates gaps in provision. For example, the Welsh Government provides no funded childcare to children under the age of 2. The system, as far as parents experience it, is therefore not holistic.   </t>
  </si>
  <si>
    <t xml:space="preserve">Oxfam Cymru and Make Care Fair, Little steps, big struggles: Childcare in Wales (November 2023) - https://oxfamapps.org/cymru/wp-content/uploads/2023/11/Litle-Steps-Big-Struggles.pdf  
Bevan Foundation and Joseph Rowntree Foundation, Tackling disadvantage through childcare in Wales (January 2024) - https://www.bevanfoundation.org/resources/tackling-disadvantage-through-childcare-in-wales/#:~:text=This%20new%20report%20from%20the,in%20order%20to%20improve%20outcomes.  
Pregnant then Screwed, New Economics Foundation and Oxfam Cymru, Family Childcare Promise: The effects of introducing a cap on childcare costs for families with 0-4 year-old children in Wales (July 2024) - https://pregnantthenscrewed.com/wp-content/uploads/Combined-Towards-a-Family-Childcare-Guarantee-The-effects-of-introducing-a-cap-on-childcare-costs-for-families-with-0-5-year-old-children-in-Wales.pdf  
www.gov.wales/sites/default/files/publications/2019-06/childcare-statutory-guidance-for-local-authorities.pdf 
www.gov.wales/sites/default/files/publications/2023-11/national-minimum-standards-for-regulated-childcare_0.pdf </t>
  </si>
  <si>
    <t>The policy prioritises underserved and marginalised* populations, including informally employed workers</t>
  </si>
  <si>
    <t>The Welsh Government do have ECCE policies that prioritise 
marginalised and underserved populations:
- Flying Start provides part-time funded childcare in deprived areas for children aged 2 and 3 (this policy is now being rolled out universally)
- Foundation Learning provides part-time funded early learning for children aged 3 and 4 on a universal basis. 
However, there are four major weaknesses with the current policy approach which means that ECCE policies don't fully prioritise underserved and marginalised populations:
- The Welsh Government provides no funded childcare for children under the age of 2. This means that children from underserved and marginalised communities are less likely to access ECCE before the age of 2. 
- The Childcare Offer is restricted to children whose parents are in work more than 16 hours a week or in full time training, making it more likely that underserved and marginalised populations miss out on the policy
- The three separate policies are not well integrated meaning that many families struggle to access their full entitlement, a challenge that is greater for parents from underserved and marginalised communities
- There are a lack of available spaces for disabled children and children with additional learning needs</t>
  </si>
  <si>
    <t xml:space="preserve">See sources across the other 3 tabs and https://senedd.wales/media/iboexr4y/cr-ld16609-e.pdf  </t>
  </si>
  <si>
    <t>The policy ensures ECCE services are universally available and accessible to everyone</t>
  </si>
  <si>
    <t>As outlined above there are some major gaps in provision with regards 
to ECCE services in Wales meaning that provision is not universal. 
Where that provision is universal, take up data varies. Available data suggests that take up of Foundation Learning and Flying Start (Childcare) is generally good, however, take up of the Childcare Offer is much lower. More information on this is available in the tabs</t>
  </si>
  <si>
    <t xml:space="preserve">See sources across the other 3 tabs </t>
  </si>
  <si>
    <t>The policy provides for ECCE services for all ages between birth and 5 years of age</t>
  </si>
  <si>
    <t>Welsh Government ECCE policies do not provide any funded childcare
for children under the age of 2</t>
  </si>
  <si>
    <t>The policy recognises the importance of ECCE services having operation hours that are practical for the paid working hours of parents and/or at least 8 hours a day</t>
  </si>
  <si>
    <t>Most Welsh Government policies fall well short of providing parents with 
at least 8 hours a day of funded ECCE:
- Flying Start provides 2.5 hours a day of funded childcare
- Foundation Learning provides 2 hours a day of funded childcare
- Childcare Offer provides 5 hours a day of funded childcare</t>
  </si>
  <si>
    <t>The policy ensures ECCE services are free/affordable for low-income groups</t>
  </si>
  <si>
    <t>Surveys undertaken by the Bevan Foundation and Oxfam Cymru have
found that the vast majority of Welsh parents think that the cost of childcare is unaffordable. 
A survey of parents and carers by Oxfam Cymru found that 92% felt that the cost of childcare is too high relative to incomes whilst a survey undertaken by YouGov on behalf of the Bevan Foundation found that 70% of parents of a child under 10 found the cost of childcare unaffordable. 
The ECCE policies that the Welsh Government have in place do make a difference, but the gaps in provision and eligibility outlined above provide reasons as to why so many parents don't think ECCE services are affordable</t>
  </si>
  <si>
    <t>ECCE services under this policy are reaching the most underserved areas and populations, including those likely to be marginalised*</t>
  </si>
  <si>
    <t>Whilst the Welsh Government's Foundation Learning policy and Flying Start (Childcare) are broadly successful in reaching the most underserved areas and populations in Wales, too many children still miss out on childcare and early learning in Wales. There are three primary reasons for this:
1) The lack of ECCE policies for children under the ages of 2
2) Gaps in the eligibility criteria for the Childcare Offer and Flying Start
3) A lack of provision for disabled children and children with ALN</t>
  </si>
  <si>
    <t>The budget has risen since the previous budget cycle. It should be noted
however that this increase comes at a time when Flying Start (Childcare) is being expanded so like for like comparisons are difficult.</t>
  </si>
  <si>
    <t>Providing a national picture on budget sufficiency is difficult due to the
different ways each of the schemes are funded. However, there are clear concerns from providers that the funding available from the Welsh Government is not sufficient to cover both direct and indirect implementation costs.</t>
  </si>
  <si>
    <r>
      <t xml:space="preserve">https://www.earlyyears.wales/en/news/early-years-wales-report-childcare-rate-wales-2025
</t>
    </r>
    <r>
      <rPr>
        <sz val="11"/>
        <rFont val="Arial"/>
        <family val="2"/>
        <scheme val="minor"/>
      </rPr>
      <t xml:space="preserve">and https://senedd.wales/media/iboexr4y/cr-ld16609-e.pdf </t>
    </r>
  </si>
  <si>
    <t>The budget allocation for ECCE services is being sufficiently (≥ 80%) spent on both personnel costs and actual delivery/implementation</t>
  </si>
  <si>
    <t xml:space="preserve">There is a lack of published information to form a concrete view on this.
Insights from partners suggests that this is indeed the case, however, there have been examples in recent years of Welsh Government underspending ECCE budgets and using the money to cover the costs of other policy areas. The Expert Advisory Group on Childcare have called on the Welsh Government to publish more transparent data on its expenditure on childcare policy to be able to analyse this more thoroughly. </t>
  </si>
  <si>
    <t>https://www.bevanfoundation.org/resources/briefing-childcare-wales/</t>
  </si>
  <si>
    <t>There are long running concerns about whether there are adequate
numbers of childcare workers in Wales to meet demand generated by Welsh Government policies. These concerns are particularly acute when it comes to staff that are qualified to work in Welsh medium settings and settings that can provide childcare for disabled children and children with ALN</t>
  </si>
  <si>
    <t>https://senedd.wales/media/iboexr4y/cr-ld16609-e.pdf</t>
  </si>
  <si>
    <t>ECCE services are primarily (at least 80%) government funded or administered</t>
  </si>
  <si>
    <t>The proportion of ECCE services that are government funded varies by
age:
- For children aged under 2 the Welsh Government provides no funding for ECCE services (some limited funding is available from the UK Government)
- For children aged 2 when the expansion of Flying Start (Childcare) is complete government funding will fund approximately 25% of hours accessed by children aged 2 that are in full time childcare
- For children aged 3 and 4 Government funding funds approximately 60% of the childcare hours accessed by a child that is entitled to both the Childcare Offer and Foundation Learning (assuming that the funding provided by Welsh Government is sufficient to cover the cost in full)</t>
  </si>
  <si>
    <t>see sources above</t>
  </si>
  <si>
    <t xml:space="preserve">There is an Early Years, Childcare and Play Division within Welsh
Government with responsibility for overall ECCE policy. However, sole responsibility for implementing the policy does not fall with this team.
- Local authorities are ultimately responsible for implementing Flying Start (Childcare) meaning that there can be different approaches between different local authorities. 
- Funding for the three existing childcare policies is secured from three different departments making it very difficult for external organisations to develop an understanding of the funding landscape.These deparments are  Health and Social Care, Education, and Social Justice </t>
  </si>
  <si>
    <t>The policy includes provisions for the regulation of the quality, accessibility and affordability of ECCE services</t>
  </si>
  <si>
    <t xml:space="preserve">All childcare and play services in Wales must be registered with the 
regulator Care Inspectorate Wales.
Registered providers can provide the Childcare Offer and Flying Start as long as they are registered with their relevant delivery authority.
Foundation Education, childcare providers must also be registered with the education regulator, Estyn.
Among the things covered by this regulation are factors such as quality (qualifications of staff members, staff to child ratios etc.) and what any additional fees charged in association with the funded policy. 
There is also regulation in place with regards to the quality of ECCE that is not delivered via Welsh Government funding (via Care Inspectorate Wales). There is no regulation as to the affordability of these services however </t>
  </si>
  <si>
    <t xml:space="preserve">https://www.careinspectorate.wales/register-childcare-and-play-service 
https://www.gov.wales/childcare-3-and-4-year-olds-policy-guidance-providers#:~:text=You%20will%20get%20%C2%A35%20per%20hour%20for%20each,For%20example%2C%20if%20you%20are%20providing%20additional%20hours. 
https://www.earlyyears.wales/en/foundation-learning </t>
  </si>
  <si>
    <t xml:space="preserve">Parents and guardians can raise complaints or a grievance with Care
Inspectorate Wales if they have concerns about the quality of provision or about whether a provider is acting in compliance with the regulatory requirements </t>
  </si>
  <si>
    <t>https://www.careinspectorate.wales/providing-feedback-about-care-services</t>
  </si>
  <si>
    <t xml:space="preserve">Whilst disaggregated data is regularly published with regards to Flying Start (Childcare) data is published much less regularly with regards to other aspects of the Welsh Government's ECCE policies
</t>
  </si>
  <si>
    <t>See the 3 tabs</t>
  </si>
  <si>
    <t>Periodic data is gathered but this is not published regularly (with the 
exception of the impact of Flying Start on care recipients)</t>
  </si>
  <si>
    <t xml:space="preserve">The Welsh Government, local authorities and Senedd committees have
engaged with a range of women and women's right's organisations whilst developing ECCE policy. Some of this work can, at times, be ad hoc. For example, there was no formal consultation from the Welsh Government when it made the decision to expand Flying Start (Childcare) meaning that a less diverse group of women may have had the opportunity to engage with how the policy is developed than what might otherwise have been the case.  </t>
  </si>
  <si>
    <t xml:space="preserve">There is an explicit focus on improving the quality of care received by
young children through the Welsh Government's ECCE policies. 
There is also a focus, but less prominent on the addressing the needs of unpaid carers through the policy, in particular with a view of enabling them to enter paid employment. This is especially true of the Childcare Offer.  </t>
  </si>
  <si>
    <t xml:space="preserve">Bevan and Oxfam reports </t>
  </si>
  <si>
    <t>There is evidence of positive impact on the redistribution of unpaid care work as a result of the policy and/or on the wellbeing of children, parents and grandparents as a result of the policy</t>
  </si>
  <si>
    <t>There is evidence of the  positive impacts of the policies on the
wellbeing of children, parents and grandparents. 
There is less significant evidence of the positive impact of the policies on the redistribution of unpaid care work. For example:
- Only 13% of parents who accessed the Childcare Offer in 2021/22 had not already been accessing formal childcare prior to their child turning 3, suggesting that most parents who were exclusively reliant on unpaid care work were not accessing the policy</t>
  </si>
  <si>
    <t>Women are equally (at least 50%) represented in management and governance structures for ECCE services</t>
  </si>
  <si>
    <t xml:space="preserve">There is no comprehensive database of the demographic and 
socio-economic characteristics of the childcare and play work workforce in Wales.
The available data points to 95% of staff working within the sector being women, with anecdotal eivdence suggesting that the majority of those in management positions are also women. </t>
  </si>
  <si>
    <t>https://www.gov.wales/sites/default/files/statistics-and-research/2024-03/mapping-childcare-and-play-workforce-wales-phase-1-report.pdf</t>
  </si>
  <si>
    <t>Score for Indicator 1.2.2 (out of 21)</t>
  </si>
  <si>
    <t>There is no distinct national policy for the childcare sector however the 
sector acts in compliance with broader government legislation that guarantees workers the right to Statutory Sick Pay</t>
  </si>
  <si>
    <t>There is no distinct national policy for the childcare sector however the 
sector acts in compliance with broader government legislation that guarantees workers the right to parental leave</t>
  </si>
  <si>
    <t>There is no distinct national policy for the childcare sector however the 
sector acts in compliance with broader government legislation that guarantees workers the right to request flexible working arrangements</t>
  </si>
  <si>
    <t>INDICATOR 4.5: Breastfeeding at work</t>
  </si>
  <si>
    <t>There is a national policy for breastfeeding</t>
  </si>
  <si>
    <t xml:space="preserve">There is no distinct national policy for the childcare sector however the 
sector acts in compliance with broader government legislation that gives workers that breastfeed the legal right to a space to rest if they are breastfeeding. Workplaces are under no legal duty to  provide a separate space for women to breastfeed. </t>
  </si>
  <si>
    <t>There is no distinct national policy for the childcare sector however the sector acts in compliance with broader government legislation that provides a legal minimum wage</t>
  </si>
  <si>
    <t>This is the case</t>
  </si>
  <si>
    <t>The policy extends to all workers, occupations and population groups and those most likely to be marginalised*, including informally employed[I] paid care workers</t>
  </si>
  <si>
    <t xml:space="preserve">Self employed workers are not covered by national minimum wage legislation. Childminders often work on a self employed basis and would therefore not be covered by the policy. </t>
  </si>
  <si>
    <t>The Welsh Government estimates that childminders account for 5% of the childcare workforce, meaning that even if all childminder were paid less than the minimum wage (not the case) more than 80% of the sector would be covered by the minimum wage</t>
  </si>
  <si>
    <t>The Real Living Wage campaign calculates that the National Living Wage (the minimum wage for workers over 21) needs to be 39p an hour higher to cover the cost of living. Welsh Government research suggests that the majority of care workers are paid more than the National Living Wage but less than the Real Living Wage</t>
  </si>
  <si>
    <t>ibid</t>
  </si>
  <si>
    <t>There is no distinct national policy for the childcare sector however the sector acts in compliance with broader government legislation on equal pay.</t>
  </si>
  <si>
    <t>INDICATOR 2.1.3: Working hours</t>
  </si>
  <si>
    <t>There is a national policy that guarantees working hours regulation for all workers</t>
  </si>
  <si>
    <t xml:space="preserve">There is no distinct national policy for the childcare sector however the sector acts in compliance with broader government legislation on working hours and regulation. </t>
  </si>
  <si>
    <t>INDICATOR 2.1.4 Right to social security</t>
  </si>
  <si>
    <t xml:space="preserve">There is no distinct national policy for childcare workers but workers within the sector are granted equal access to social security benefits as workers from other sectors as long as they meet eligibility criteria. </t>
  </si>
  <si>
    <t xml:space="preserve">Childminders that work on a self employed basis face a particularly high risk of money they receive through the benefit system does not reflect their needs. Self-employed workers are subject to a minimum income floor i.e. the government will assume people work a particular number of hours at the National Minimum Wage when calculating how much they are entitled to. If a self employed childminder earns less than this floor they are required to make up the difference themselves. </t>
  </si>
  <si>
    <t>https://www.gov.uk/government/publications/universal-credit-and-self-employment-quick-guide/universal-credit-and-self-employment-quick-guide</t>
  </si>
  <si>
    <t>The Welsh Government estimates that childminders account for 5% of the childcare workforce, meaning that even if all childminder were affected by the minimum income floor (not the case) more than 80% of the sector would be covered by the minimum wage</t>
  </si>
  <si>
    <t>INDICATOR 2.2.1: Occupational Health and safety (OHS) in the workplace (e.g. rest breaks, safety equipment)</t>
  </si>
  <si>
    <t>There is no distinct national policy for the childcare sector however the sector acts in compliance with broader government legislation on workplace health and safety</t>
  </si>
  <si>
    <t>The sector acts in compliance with broader government legislation on health and safety training and inspections. The sector faces further requirements and inspections via its regulator Care Inspectorate Wales.</t>
  </si>
  <si>
    <t xml:space="preserve">There is no distinct national policy for the childcare sector however the sector acts in compliance with broader government legislation on sexual abuse, harassment and violence in the workplace. </t>
  </si>
  <si>
    <t>INDICATOR 2.2.3: Workplace inspections and grievance mechanisms</t>
  </si>
  <si>
    <t xml:space="preserve">Workplace inspections are carried out by Care Inspectorate Wales, whilst further inspections are undertaken by regulators such as Estyn depending on what ECCE policy a childcare setting provides. Care Inspectorate Wales also has mechanisms in place to enable workers to raise grievances/ concerns if these have not been able to be managed via internal processes. </t>
  </si>
  <si>
    <t xml:space="preserve">There is no distinct national policy for the childcare sector however the sector acts in compliance with broader government legislation on workers right to join cooperatives, trade unions and worker associations. </t>
  </si>
  <si>
    <t>There is some evidence participation of paid care workers in collective
bargaining and organising trade unions, in particular among employers that provide childcare within maintained settings, however, trade union involvement from the broader sector remains low.</t>
  </si>
  <si>
    <t>Information gathered in conversation with sector representatives</t>
  </si>
  <si>
    <t>Flying Start has been an area based early years programme providing, among other things 12.5 hours of funded childcare/ early learning each week on a universal basis to 2 year olds. The childcare element of the programme is being rolled out nationally with expansion being rolled out in a phased way targeting Wiles' most deprived communities. Whilst this approach has prioritised underserved and marginalised communities, taking an area based approach has meant underserved and marginalised populations living in less deprived communities have, to date, been unable to access the policy.</t>
  </si>
  <si>
    <t xml:space="preserve">Welsh Government, Phased expansion of Early Years Provision
 (March 2022) available at 
- https://www.gov.wales/phased-expansion-early-years-provision </t>
  </si>
  <si>
    <t xml:space="preserve">The Welsh Government had estimated that 60% of children in Wales would be able to access the childcare element of Flying Start as of March 2025. It has not published any data to confirm whether this is the case. From April 2025 onwards the policy is expected to be rolled out on a full time basis . Take up of Flying Start (Childcare) where it has been made available has been generally good with 80% of children accessing their entitlement. </t>
  </si>
  <si>
    <t>https://www.gov.wales/phased-expansion-early-years-provision
https://www.gov.wales/flying-start-april-2023-march-2024-html</t>
  </si>
  <si>
    <t xml:space="preserve">The policy only provides ECCE for children aged 2 and 3 </t>
  </si>
  <si>
    <t>Ibid</t>
  </si>
  <si>
    <t>The policy only provides 12.5 of funded childcare each week. Most 
families are only able to access 2.5 hours of funded childcare each day. Parents can predominantly only access childcare through the policy Monday to Friday during standard office working hours.</t>
  </si>
  <si>
    <t xml:space="preserve">This is something that is covered in the Bevan Foundation and 
Oxfam Cymru's reports </t>
  </si>
  <si>
    <t>The policy does help make childcare more affordable for low-income. However, given that the policy only provides 12.5 hours of funded childcare a week, childcare costs will remain high for families that wish to access full time childcare.</t>
  </si>
  <si>
    <t>More than 4 in 5 children eligible for Flying Start (Childcare) (81.5%) 
took up their entitlement in 2023/24, showing that the policy is broadly successful in reaching eligible underserved areas and populations. As set out above however, many children from underserved and marginalised groups remain ineligible for Flying Start (Childcare) as they do not live in Flying Start areas</t>
  </si>
  <si>
    <t>https://www.gov.wales/flying-start-april-2023-march-2024-html#158094</t>
  </si>
  <si>
    <t xml:space="preserve">The budget has risen since the previous budget cycle. It should be noted however that this increase comes at a time when the programme is being expanded so is not a like for like comparison. </t>
  </si>
  <si>
    <t>https://www.gov.wales/budget-agreement-secures-extra-100-million-for-public-services</t>
  </si>
  <si>
    <t xml:space="preserve">How Flying Start (Childcare) is implemented differs between local
authorities. This means that the amount of funding a setting needs to
implement the policy differs depending on where in Wales they are, making it difficult to provide a national picture. Previous research by the Bevan Foundation did find, however, that there was a perception among ECCE providers that funding for Flying Start was more generous than the funding available for the Childcare Offer. This means it is more likely to be sufficient. </t>
  </si>
  <si>
    <t>See the Bevan Foundation's report</t>
  </si>
  <si>
    <t>The policy includes provisions for the regulation
 of the quality, accessibility and affordability of ECCE services</t>
  </si>
  <si>
    <t>The policy includes mechanisms for complaints
 and grievance redressal mechanisms in case of non-compliance or lack of quality provision</t>
  </si>
  <si>
    <t>The Welsh Government has published a broad target of rolling out 
Phase 3, full expansion of the programme from April 2025
Annual data is published on the number and % of children that access Flying Start (Childcare) by local authority</t>
  </si>
  <si>
    <t>https://www.gov.wales/phased-expansion-early-years-provision
https://statswales.gov.wales/Catalogue/Health-and-Social-Care/NHS-Primary-and-Community-Activity/flying-start/NumberandpercentageofchildreneligibleandofferedFlyingStartchildcare-by-localauthority
https://www.gov.wales/flying-start-april-2023-march-2024-html#158086</t>
  </si>
  <si>
    <t>Regular data is gathered on the impact of the policy on care recipients, 
more periodic data is gathered about the impact of the policy on care recipients</t>
  </si>
  <si>
    <t>https://www.gov.wales/sites/default/files/statistics-and-research/2019-04/180718-qualitative-research-flying-start-families-wave-3-en.pdf</t>
  </si>
  <si>
    <t>Score for Indicator 1.2.2 (out of 15)</t>
  </si>
  <si>
    <t>SCORE 
YES=1
PARTIAL=0.5
NO=0</t>
  </si>
  <si>
    <t xml:space="preserve">Many underserved and marginalised populations miss out on the Childcare Offer. To access the policy parents or guardians must work an average of 16 hours a week (and earn less than £100,000) or be in full time training. This means that children from low income households whose parents don't work miss out on the policy. </t>
  </si>
  <si>
    <t xml:space="preserve">Information about the scheme is here - 
https://www.gov.wales/childcare-offer-for-wales-campaign
The issues with the eligibility criteria around the Childcare Offer are outlined in the Bevan Foundation and Oxfam Cymru's reports </t>
  </si>
  <si>
    <t>As noted above the Childcare Offer restricts eligibility to 
parents or guardians who work 16 hours a week or who are in full time training. This locks out many of the poorest children in Wales from being able to access the Childcare Offer. 
Furthermore, take up of the Childcare Offer is low even among families who are eligible standing at 55%. The reasons for such a low take up include:
- The difficulty faced by parents when it comes to accessing various childcare policies leading to parents opting against claiming the Childcare Offer
- Parents already having alternative provision in place (e.g. informal care provided by other family members) as a result of the fact that they had not been able to claim funded childcare before the age of 3</t>
  </si>
  <si>
    <t xml:space="preserve">The policy provides ECCE services for children aged 3 and 4. </t>
  </si>
  <si>
    <t xml:space="preserve">The policy provides parents with 20 hours of funded childcare during the school term rising to 30 hours over the holidays, for 48 weeks of the year. Parents can use the hours at any time they chose however, provision is largely restricted to standard working hours during the working week. </t>
  </si>
  <si>
    <t>For eligible low income households the policy does make a
significant contribution to the cost of childcare. The additional hours that parents are required to pay for do mean that childcare costs can still be significant for but the funded hours do provide important assistance. Parents who are able to access Foundation Learning see a further reduction to how much they have to spend on childcare. Many low-income groups are locked out of the policy however given its eligibility criteria. A further limitation of its effectiveness is that some providers charge parents extra fees for items such a food and to move their child from a setting that provides Foundation Learning and the Childcare Offer</t>
  </si>
  <si>
    <t>The policy will be reaching some underserved areas and
populations but the eligibility criteria will lock out most of the most marginalised groups</t>
  </si>
  <si>
    <t>The hourly rate of pay paid to providers to provide the policy
has increased by 28% since the previous budget cycle</t>
  </si>
  <si>
    <t>There is strong concern that the funding available through the 
Childcare Offer is not sufficient to implement the policy. A 
recent survey by Early Years Wales found that 74% of respondents did not feel that the funding available was not sufficient to provide childcare places funded by the Welsh Government. It should be noted that only 83 providers responded to the survey so it is possible that these concerns are less pronounced among other providers. However, similar concerns have been raised through other work such as a recent report published by the Senedd's Equality and Social Justice Committee</t>
  </si>
  <si>
    <t xml:space="preserve">https://www.earlyyears.wales/en/news/early-years-wales-report-childcare-rate-wales-2025
and https://senedd.wales/media/iboexr4y/cr-ld16609-e.pdf </t>
  </si>
  <si>
    <t>The policy includes provisions for the regulation of the 
quality, accessibility and affordability of ECCE services</t>
  </si>
  <si>
    <t>The policy includes mechanisms for complaints and 
grievance redressal mechanisms in case of non-compliance or lack of quality provision</t>
  </si>
  <si>
    <t xml:space="preserve">The Welsh Government does not publish regular disaggregated
data on the Childcare Offer. An evaluation was published in 2023 looking at data from the period to 2022 but there hasn't been more recent data published. Some data has been accessed via email </t>
  </si>
  <si>
    <t xml:space="preserve">https://www.gov.wales/sites/default/files/statistics-and-research/2023-03/evaluation-of-year-five-september-2021-to-august-2022-of-the-childcare-offer.pdf 
and Bevan Foundation report </t>
  </si>
  <si>
    <t>Periodic data is gathered on the impact of the policy on the
wellbeing of caregivers and care recipients</t>
  </si>
  <si>
    <t xml:space="preserve">The policy provides 10 hours a week of early learning on a universal basis for children aged 3 and 4. Whilst there are some challenges around accessing provision, with some parents finding it difficult to access Foundation Learning and the Childcare Offer in the same setting, take up of the policy is generally very good (see below) </t>
  </si>
  <si>
    <t xml:space="preserve">Analysis and information outlined in the Bevan Foundation and Oxfam Cymru's reports </t>
  </si>
  <si>
    <t xml:space="preserve">The policy is available on a universal basis for 
children aged 3 and 4. 
Take up of the policy is generally good with the vast majority of parents accessing Foundation Learning in maintained settings. Around 88% of children who attended reception in Wales have accessed early learning in school, with the vast majority of these being through Foundation Learning. However some of the difficulties with the disjointed system (as referenced above) does mean that some children are missing out on Foundation Learning. </t>
  </si>
  <si>
    <t>The policy  is only available for children aged 3 and 4</t>
  </si>
  <si>
    <t xml:space="preserve">The policy only provides 10 hours of early learning, 2 hours a day. In practice, many local authorities provide between 2 and 3 hours of funded early learning through the policy each day. Provision is restricted to the working week during standard working hours. </t>
  </si>
  <si>
    <t xml:space="preserve">The policy does help make childcare more affordable for low-income groups given it is available on a universal basis. However, given that the policy only provides 10 hours of early learning a week, childcare costs will remain high for families that wish to access full time childcare. Some of this cost will be offset for families who can access the Childcare Offer alongside Foundation Learning. </t>
  </si>
  <si>
    <t xml:space="preserve">Foundation Learning is broadly effective in reaching 
underserved areas and populations. As noted above nearly 9 in 10 (88%) of children who attended reception in Wales have accessed early learning in school, with the vast majority of these being through Foundation Learning. </t>
  </si>
  <si>
    <t>There is no clear information available on whether funding for Foundation Learning has increased, in part reflecting that the policy is funded through a variety of different funding pots</t>
  </si>
  <si>
    <t>www.gov.wales/sites/default/files/publications/2018-09/foundation-phase-provision-for-three-and-four-year-olds-guidance-for-local-authorities-in-wales_0.pdf</t>
  </si>
  <si>
    <t xml:space="preserve">Lack of information to provide a formal view </t>
  </si>
  <si>
    <t>Very little data is published on Foundation Learning 
beyond data that can be gathered by looking at the School Census (however this measures something slightly different)</t>
  </si>
  <si>
    <t>No regular data appears to be published on the impact
of the policy on care givers or care recipients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</si>
</sst>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0"/>
      <color rgb="FF000000"/>
      <name val="Arial"/>
    </font>
    <font>
      <sz val="11"/>
      <color theme="1"/>
      <name val="Arial"/>
      <family val="2"/>
      <scheme val="minor"/>
    </font>
    <font>
      <sz val="11"/>
      <color theme="1"/>
      <name val="Arial"/>
      <family val="2"/>
      <scheme val="minor"/>
    </font>
    <font>
      <sz val="10"/>
      <color theme="1"/>
      <name val="Arial"/>
    </font>
    <font>
      <sz val="11"/>
      <color theme="1"/>
      <name val="Calibri"/>
    </font>
    <font>
      <u/>
      <sz val="11"/>
      <color theme="1"/>
      <name val="Calibri"/>
    </font>
    <font>
      <sz val="10"/>
      <name val="Arial"/>
    </font>
    <font>
      <i/>
      <u/>
      <sz val="11"/>
      <color theme="1"/>
      <name val="Calibri"/>
    </font>
    <font>
      <i/>
      <u/>
      <sz val="8"/>
      <color theme="1"/>
      <name val="Calibri"/>
    </font>
    <font>
      <b/>
      <u/>
      <sz val="11"/>
      <color theme="1"/>
      <name val="Calibri"/>
    </font>
    <font>
      <b/>
      <sz val="11"/>
      <color theme="1"/>
      <name val="Calibri"/>
    </font>
    <font>
      <sz val="10"/>
      <color theme="1"/>
      <name val="Calibri"/>
    </font>
    <font>
      <sz val="11"/>
      <color rgb="FF000000"/>
      <name val="Calibri"/>
    </font>
    <font>
      <sz val="12"/>
      <color theme="1"/>
      <name val="&quot;Times New Roman&quot;"/>
    </font>
    <font>
      <b/>
      <sz val="11"/>
      <color rgb="FF000000"/>
      <name val="Calibri"/>
    </font>
    <font>
      <u/>
      <sz val="11"/>
      <color rgb="FF000000"/>
      <name val="Calibri"/>
    </font>
    <font>
      <b/>
      <sz val="12"/>
      <color theme="1"/>
      <name val="Calibri"/>
    </font>
    <font>
      <sz val="10"/>
      <color rgb="FF230050"/>
      <name val="Calibri"/>
    </font>
    <font>
      <b/>
      <sz val="11"/>
      <color theme="1"/>
      <name val="Calibri"/>
      <family val="2"/>
    </font>
    <font>
      <b/>
      <sz val="10"/>
      <name val="Arial"/>
      <family val="2"/>
    </font>
    <font>
      <b/>
      <sz val="10"/>
      <color rgb="FF000000"/>
      <name val="Arial"/>
      <family val="2"/>
    </font>
    <font>
      <sz val="11"/>
      <color theme="1"/>
      <name val="Calibri"/>
      <family val="2"/>
    </font>
    <font>
      <b/>
      <sz val="11"/>
      <color rgb="FF000000"/>
      <name val="Calibri"/>
      <family val="2"/>
    </font>
    <font>
      <b/>
      <i/>
      <sz val="11"/>
      <color theme="1"/>
      <name val="Calibri"/>
      <family val="2"/>
    </font>
    <font>
      <sz val="10"/>
      <name val="Arial"/>
      <family val="2"/>
    </font>
    <font>
      <sz val="10"/>
      <color rgb="FF000000"/>
      <name val="Arial"/>
      <family val="2"/>
    </font>
    <font>
      <b/>
      <u/>
      <sz val="10"/>
      <color rgb="FF000000"/>
      <name val="Arial"/>
      <family val="2"/>
    </font>
    <font>
      <b/>
      <i/>
      <sz val="10"/>
      <color theme="0"/>
      <name val="Arial"/>
      <family val="2"/>
    </font>
    <font>
      <b/>
      <sz val="16"/>
      <color theme="0"/>
      <name val="Calibri"/>
      <family val="2"/>
    </font>
    <font>
      <b/>
      <sz val="20"/>
      <color theme="0"/>
      <name val="Calibri"/>
      <family val="2"/>
    </font>
    <font>
      <sz val="10"/>
      <color theme="0"/>
      <name val="Arial"/>
      <family val="2"/>
    </font>
    <font>
      <u/>
      <sz val="10"/>
      <color theme="10"/>
      <name val="Arial"/>
    </font>
    <font>
      <sz val="10"/>
      <color theme="1"/>
      <name val="Arial"/>
      <family val="2"/>
    </font>
    <font>
      <u/>
      <sz val="10"/>
      <color theme="10"/>
      <name val="Arial"/>
      <family val="2"/>
    </font>
    <font>
      <sz val="12"/>
      <color rgb="FF000000"/>
      <name val="Aptos"/>
      <family val="2"/>
    </font>
    <font>
      <sz val="12"/>
      <color rgb="FF09333F"/>
      <name val="Arial"/>
      <family val="2"/>
    </font>
    <font>
      <sz val="11"/>
      <color rgb="FF000000"/>
      <name val="Calibri"/>
      <family val="2"/>
    </font>
    <font>
      <u/>
      <sz val="11"/>
      <color theme="1"/>
      <name val="Calibri"/>
      <family val="2"/>
    </font>
    <font>
      <b/>
      <sz val="12"/>
      <color theme="1"/>
      <name val="Calibri"/>
      <family val="2"/>
    </font>
    <font>
      <u/>
      <sz val="11"/>
      <color rgb="FF000000"/>
      <name val="Calibri"/>
      <family val="2"/>
    </font>
    <font>
      <u/>
      <sz val="11"/>
      <color theme="10"/>
      <name val="Arial"/>
      <family val="2"/>
      <scheme val="minor"/>
    </font>
    <font>
      <sz val="11"/>
      <name val="Arial"/>
      <family val="2"/>
      <scheme val="minor"/>
    </font>
    <font>
      <sz val="10"/>
      <color rgb="FF000000"/>
      <name val="Arial"/>
      <scheme val="minor"/>
    </font>
    <font>
      <sz val="10"/>
      <color theme="1"/>
      <name val="Arial"/>
      <scheme val="minor"/>
    </font>
    <font>
      <b/>
      <i/>
      <sz val="11"/>
      <color theme="1"/>
      <name val="Calibri"/>
    </font>
    <font>
      <u/>
      <sz val="11"/>
      <color rgb="FF0000FF"/>
      <name val="Calibri"/>
    </font>
    <font>
      <u/>
      <sz val="11"/>
      <color rgb="FF1155CC"/>
      <name val="Calibri"/>
    </font>
    <font>
      <u/>
      <sz val="12"/>
      <color rgb="FF000000"/>
      <name val="Calibri"/>
    </font>
    <font>
      <u/>
      <sz val="12"/>
      <color rgb="FF1155CC"/>
      <name val="Calibri"/>
    </font>
    <font>
      <sz val="12"/>
      <color theme="1"/>
      <name val="Calibri"/>
    </font>
    <font>
      <sz val="11"/>
      <name val="Calibri"/>
    </font>
    <font>
      <u/>
      <sz val="12"/>
      <color rgb="FF0000FF"/>
      <name val="Calibri"/>
    </font>
    <font>
      <sz val="12"/>
      <name val="Calibri"/>
    </font>
    <font>
      <sz val="12"/>
      <color rgb="FF000000"/>
      <name val="Calibri"/>
    </font>
    <font>
      <u/>
      <sz val="12"/>
      <color theme="1"/>
      <name val="Calibri"/>
    </font>
    <font>
      <strike/>
      <sz val="11"/>
      <color rgb="FF000000"/>
      <name val="Calibri"/>
    </font>
    <font>
      <b/>
      <sz val="12"/>
      <color rgb="FF000000"/>
      <name val="Calibri"/>
    </font>
    <font>
      <sz val="12"/>
      <color rgb="FF1E1E1E"/>
      <name val="Calibri"/>
    </font>
    <font>
      <b/>
      <i/>
      <sz val="12"/>
      <color theme="1"/>
      <name val="Calibri"/>
    </font>
    <font>
      <sz val="12"/>
      <color theme="1"/>
      <name val="Arial"/>
    </font>
    <font>
      <sz val="12"/>
      <color rgb="FF000000"/>
      <name val="Arial"/>
      <scheme val="minor"/>
    </font>
    <font>
      <sz val="12"/>
      <name val="Arial"/>
    </font>
    <font>
      <sz val="12"/>
      <color theme="1"/>
      <name val="Arial"/>
      <scheme val="minor"/>
    </font>
    <font>
      <b/>
      <u/>
      <sz val="12"/>
      <color rgb="FF0000FF"/>
      <name val="Calibri"/>
    </font>
    <font>
      <b/>
      <sz val="12"/>
      <color rgb="FF0000FF"/>
      <name val="Calibri"/>
    </font>
    <font>
      <u/>
      <sz val="12"/>
      <color rgb="FF0000FF"/>
      <name val="Arial"/>
    </font>
    <font>
      <strike/>
      <sz val="11"/>
      <color theme="1"/>
      <name val="Calibri"/>
    </font>
    <font>
      <b/>
      <u/>
      <sz val="12"/>
      <color theme="1"/>
      <name val="Calibri"/>
      <family val="2"/>
    </font>
    <font>
      <b/>
      <sz val="12"/>
      <color rgb="FF000000"/>
      <name val="Arial"/>
      <family val="2"/>
    </font>
    <font>
      <sz val="12"/>
      <color rgb="FF000000"/>
      <name val="Arial"/>
    </font>
    <font>
      <b/>
      <sz val="12"/>
      <name val="Arial"/>
      <family val="2"/>
    </font>
    <font>
      <sz val="12"/>
      <color theme="1"/>
      <name val="Calibri"/>
      <family val="2"/>
    </font>
    <font>
      <strike/>
      <sz val="12"/>
      <color rgb="FF000000"/>
      <name val="Calibri"/>
    </font>
    <font>
      <u/>
      <sz val="12"/>
      <color rgb="FF0D5ADB"/>
      <name val="Calibri"/>
    </font>
    <font>
      <b/>
      <sz val="12"/>
      <color rgb="FF4472C4"/>
      <name val="Calibri"/>
    </font>
    <font>
      <b/>
      <sz val="12"/>
      <color theme="1"/>
      <name val="Arial"/>
    </font>
    <font>
      <b/>
      <i/>
      <sz val="12"/>
      <color theme="1"/>
      <name val="Calibri"/>
      <family val="2"/>
    </font>
    <font>
      <sz val="12"/>
      <color rgb="FF000000"/>
      <name val="Arial"/>
      <family val="2"/>
    </font>
    <font>
      <u/>
      <sz val="12"/>
      <color theme="10"/>
      <name val="Arial"/>
      <family val="2"/>
    </font>
    <font>
      <u/>
      <sz val="12"/>
      <color theme="10"/>
      <name val="Arial"/>
    </font>
    <font>
      <sz val="12"/>
      <color theme="1"/>
      <name val="Arial"/>
      <family val="2"/>
    </font>
    <font>
      <sz val="12"/>
      <name val="Arial"/>
      <family val="2"/>
    </font>
    <font>
      <b/>
      <sz val="10"/>
      <color rgb="FF000000"/>
      <name val="Arial"/>
    </font>
  </fonts>
  <fills count="29">
    <fill>
      <patternFill patternType="none"/>
    </fill>
    <fill>
      <patternFill patternType="gray125"/>
    </fill>
    <fill>
      <patternFill patternType="solid">
        <fgColor rgb="FFFFE599"/>
        <bgColor rgb="FFFFE599"/>
      </patternFill>
    </fill>
    <fill>
      <patternFill patternType="solid">
        <fgColor rgb="FFFFF2CC"/>
        <bgColor rgb="FFFFF2CC"/>
      </patternFill>
    </fill>
    <fill>
      <patternFill patternType="solid">
        <fgColor rgb="FFA2C4C9"/>
        <bgColor rgb="FFA2C4C9"/>
      </patternFill>
    </fill>
    <fill>
      <patternFill patternType="solid">
        <fgColor rgb="FFD0E0E3"/>
        <bgColor rgb="FFD0E0E3"/>
      </patternFill>
    </fill>
    <fill>
      <patternFill patternType="solid">
        <fgColor rgb="FFB4A7D6"/>
        <bgColor rgb="FFB4A7D6"/>
      </patternFill>
    </fill>
    <fill>
      <patternFill patternType="solid">
        <fgColor rgb="FFD9D2E9"/>
        <bgColor rgb="FFD9D2E9"/>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rgb="FFB6D7A8"/>
      </patternFill>
    </fill>
    <fill>
      <patternFill patternType="solid">
        <fgColor theme="2" tint="-0.149998474074526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59999389629810485"/>
        <bgColor rgb="FFB6D7A8"/>
      </patternFill>
    </fill>
    <fill>
      <patternFill patternType="solid">
        <fgColor rgb="FFD9F1F3"/>
        <bgColor rgb="FFD9F1F3"/>
      </patternFill>
    </fill>
    <fill>
      <patternFill patternType="solid">
        <fgColor rgb="FFD8D8D8"/>
        <bgColor rgb="FFD8D8D8"/>
      </patternFill>
    </fill>
    <fill>
      <patternFill patternType="solid">
        <fgColor rgb="FFFFFFFF"/>
        <bgColor rgb="FFFFFFFF"/>
      </patternFill>
    </fill>
    <fill>
      <patternFill patternType="solid">
        <fgColor rgb="FFCFE2F3"/>
        <bgColor rgb="FFCFE2F3"/>
      </patternFill>
    </fill>
    <fill>
      <patternFill patternType="solid">
        <fgColor theme="5"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00B050"/>
        <bgColor indexed="64"/>
      </patternFill>
    </fill>
    <fill>
      <patternFill patternType="solid">
        <fgColor rgb="FF00B0F0"/>
        <bgColor indexed="64"/>
      </patternFill>
    </fill>
  </fills>
  <borders count="23">
    <border>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31" fillId="0" borderId="0" applyNumberFormat="0" applyFill="0" applyBorder="0" applyAlignment="0" applyProtection="0"/>
    <xf numFmtId="0" fontId="2" fillId="0" borderId="0"/>
    <xf numFmtId="0" fontId="40" fillId="0" borderId="0" applyNumberFormat="0" applyFill="0" applyBorder="0" applyAlignment="0" applyProtection="0"/>
    <xf numFmtId="0" fontId="42" fillId="0" borderId="0"/>
  </cellStyleXfs>
  <cellXfs count="537">
    <xf numFmtId="0" fontId="0" fillId="0" borderId="0" xfId="0"/>
    <xf numFmtId="0" fontId="3" fillId="0" borderId="0" xfId="0" applyFont="1" applyAlignment="1">
      <alignment wrapText="1"/>
    </xf>
    <xf numFmtId="0" fontId="5"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8" fillId="0" borderId="0" xfId="0" applyFont="1" applyAlignment="1">
      <alignment horizontal="left" wrapText="1"/>
    </xf>
    <xf numFmtId="0" fontId="11" fillId="0" borderId="0" xfId="0" applyFont="1" applyAlignment="1">
      <alignment horizontal="left" wrapText="1"/>
    </xf>
    <xf numFmtId="0" fontId="10" fillId="0" borderId="1" xfId="0" applyFont="1" applyBorder="1" applyAlignment="1">
      <alignment horizontal="center" wrapText="1"/>
    </xf>
    <xf numFmtId="0" fontId="0" fillId="0" borderId="9" xfId="0" applyBorder="1"/>
    <xf numFmtId="0" fontId="18" fillId="3" borderId="9" xfId="0" applyFont="1" applyFill="1" applyBorder="1" applyAlignment="1">
      <alignment vertical="top" wrapText="1"/>
    </xf>
    <xf numFmtId="0" fontId="21" fillId="3" borderId="9" xfId="0" applyFont="1" applyFill="1" applyBorder="1" applyAlignment="1">
      <alignment vertical="top" wrapText="1"/>
    </xf>
    <xf numFmtId="0" fontId="18" fillId="2" borderId="0" xfId="0" applyFont="1" applyFill="1" applyAlignment="1">
      <alignment wrapText="1"/>
    </xf>
    <xf numFmtId="0" fontId="4" fillId="0" borderId="9" xfId="0" applyFont="1" applyBorder="1" applyAlignment="1">
      <alignment wrapText="1"/>
    </xf>
    <xf numFmtId="0" fontId="4" fillId="0" borderId="9" xfId="0" applyFont="1" applyBorder="1" applyAlignment="1">
      <alignment vertical="top" wrapText="1"/>
    </xf>
    <xf numFmtId="0" fontId="4" fillId="0" borderId="9" xfId="0" applyFont="1" applyBorder="1" applyAlignment="1">
      <alignment horizontal="center" vertical="top" wrapText="1"/>
    </xf>
    <xf numFmtId="0" fontId="3" fillId="0" borderId="9" xfId="0" applyFont="1" applyBorder="1"/>
    <xf numFmtId="0" fontId="4" fillId="0" borderId="9" xfId="0" applyFont="1" applyBorder="1" applyAlignment="1">
      <alignment horizontal="center" wrapText="1"/>
    </xf>
    <xf numFmtId="0" fontId="0" fillId="8" borderId="9" xfId="0" applyFill="1" applyBorder="1"/>
    <xf numFmtId="0" fontId="3" fillId="8" borderId="9" xfId="0" applyFont="1" applyFill="1" applyBorder="1"/>
    <xf numFmtId="0" fontId="12" fillId="0" borderId="9" xfId="0" applyFont="1" applyBorder="1" applyAlignment="1">
      <alignment wrapText="1"/>
    </xf>
    <xf numFmtId="0" fontId="13" fillId="0" borderId="9" xfId="0" applyFont="1" applyBorder="1" applyAlignment="1">
      <alignment horizontal="center" vertical="top" wrapText="1"/>
    </xf>
    <xf numFmtId="0" fontId="18" fillId="0" borderId="9" xfId="0" applyFont="1" applyBorder="1" applyAlignment="1">
      <alignment horizontal="right" wrapText="1"/>
    </xf>
    <xf numFmtId="0" fontId="10" fillId="0" borderId="9" xfId="0" applyFont="1" applyBorder="1" applyAlignment="1">
      <alignment horizontal="right" wrapText="1"/>
    </xf>
    <xf numFmtId="0" fontId="18" fillId="0" borderId="2" xfId="0" applyFont="1" applyBorder="1" applyAlignment="1">
      <alignment horizontal="right" vertical="top" wrapText="1"/>
    </xf>
    <xf numFmtId="0" fontId="10" fillId="0" borderId="2" xfId="0" applyFont="1" applyBorder="1" applyAlignment="1">
      <alignment horizontal="right" vertical="top" wrapText="1"/>
    </xf>
    <xf numFmtId="0" fontId="12" fillId="0" borderId="9" xfId="0" applyFont="1" applyBorder="1" applyAlignment="1">
      <alignment vertical="top" wrapText="1"/>
    </xf>
    <xf numFmtId="0" fontId="3" fillId="0" borderId="9" xfId="0" applyFont="1" applyBorder="1" applyAlignment="1">
      <alignment vertical="top" wrapText="1"/>
    </xf>
    <xf numFmtId="0" fontId="18" fillId="2" borderId="12" xfId="0" applyFont="1" applyFill="1" applyBorder="1" applyAlignment="1">
      <alignment wrapText="1"/>
    </xf>
    <xf numFmtId="0" fontId="18" fillId="2" borderId="19" xfId="0" applyFont="1" applyFill="1" applyBorder="1" applyAlignment="1">
      <alignment wrapText="1"/>
    </xf>
    <xf numFmtId="0" fontId="18" fillId="9" borderId="8" xfId="0" applyFont="1" applyFill="1" applyBorder="1" applyAlignment="1">
      <alignment horizontal="right" vertical="top" wrapText="1"/>
    </xf>
    <xf numFmtId="0" fontId="10" fillId="9" borderId="3" xfId="0" applyFont="1" applyFill="1" applyBorder="1" applyAlignment="1">
      <alignment horizontal="center" vertical="top" wrapText="1"/>
    </xf>
    <xf numFmtId="1" fontId="10" fillId="9" borderId="3" xfId="0" applyNumberFormat="1" applyFont="1" applyFill="1" applyBorder="1" applyAlignment="1">
      <alignment horizontal="center" vertical="top" wrapText="1"/>
    </xf>
    <xf numFmtId="0" fontId="0" fillId="10" borderId="0" xfId="0" applyFill="1"/>
    <xf numFmtId="0" fontId="3" fillId="11" borderId="9" xfId="0" applyFont="1" applyFill="1" applyBorder="1"/>
    <xf numFmtId="0" fontId="0" fillId="11" borderId="9" xfId="0" applyFill="1" applyBorder="1"/>
    <xf numFmtId="0" fontId="3" fillId="10" borderId="10" xfId="0" applyFont="1" applyFill="1" applyBorder="1"/>
    <xf numFmtId="0" fontId="26" fillId="0" borderId="0" xfId="0" applyFont="1"/>
    <xf numFmtId="0" fontId="25" fillId="9" borderId="0" xfId="0" applyFont="1" applyFill="1"/>
    <xf numFmtId="0" fontId="0" fillId="9" borderId="0" xfId="0" applyFill="1"/>
    <xf numFmtId="0" fontId="27" fillId="13" borderId="0" xfId="0" applyFont="1" applyFill="1"/>
    <xf numFmtId="0" fontId="0" fillId="13" borderId="0" xfId="0" applyFill="1"/>
    <xf numFmtId="0" fontId="20" fillId="12" borderId="0" xfId="0" applyFont="1" applyFill="1"/>
    <xf numFmtId="0" fontId="0" fillId="12" borderId="0" xfId="0" applyFill="1"/>
    <xf numFmtId="0" fontId="25" fillId="12" borderId="0" xfId="0" applyFont="1" applyFill="1"/>
    <xf numFmtId="0" fontId="25" fillId="8" borderId="9" xfId="0" applyFont="1" applyFill="1" applyBorder="1" applyAlignment="1">
      <alignment wrapText="1"/>
    </xf>
    <xf numFmtId="0" fontId="3" fillId="0" borderId="9" xfId="0" applyFont="1" applyBorder="1" applyAlignment="1">
      <alignment wrapText="1"/>
    </xf>
    <xf numFmtId="0" fontId="3" fillId="8" borderId="9" xfId="0" applyFont="1" applyFill="1" applyBorder="1" applyAlignment="1">
      <alignment wrapText="1"/>
    </xf>
    <xf numFmtId="0" fontId="0" fillId="0" borderId="0" xfId="0" applyAlignment="1">
      <alignment wrapText="1"/>
    </xf>
    <xf numFmtId="0" fontId="25" fillId="15" borderId="0" xfId="0" applyFont="1" applyFill="1" applyAlignment="1">
      <alignment wrapText="1"/>
    </xf>
    <xf numFmtId="0" fontId="2" fillId="0" borderId="0" xfId="2"/>
    <xf numFmtId="0" fontId="2" fillId="0" borderId="0" xfId="2" applyAlignment="1">
      <alignment horizontal="left" vertical="center"/>
    </xf>
    <xf numFmtId="0" fontId="2" fillId="0" borderId="0" xfId="2" applyAlignment="1">
      <alignment vertical="center" wrapText="1"/>
    </xf>
    <xf numFmtId="0" fontId="2" fillId="0" borderId="0" xfId="2" applyAlignment="1">
      <alignment horizontal="center" vertical="center"/>
    </xf>
    <xf numFmtId="0" fontId="21" fillId="0" borderId="8" xfId="2" applyFont="1" applyBorder="1" applyAlignment="1">
      <alignment vertical="top" wrapText="1"/>
    </xf>
    <xf numFmtId="0" fontId="21" fillId="0" borderId="3" xfId="2" applyFont="1" applyBorder="1" applyAlignment="1">
      <alignment horizontal="center" wrapText="1"/>
    </xf>
    <xf numFmtId="0" fontId="21" fillId="0" borderId="3" xfId="2" applyFont="1" applyBorder="1" applyAlignment="1">
      <alignment horizontal="left" wrapText="1"/>
    </xf>
    <xf numFmtId="0" fontId="24" fillId="8" borderId="3" xfId="2" applyFont="1" applyFill="1" applyBorder="1"/>
    <xf numFmtId="0" fontId="24" fillId="8" borderId="1" xfId="2" applyFont="1" applyFill="1" applyBorder="1"/>
    <xf numFmtId="0" fontId="18" fillId="8" borderId="2" xfId="2" applyFont="1" applyFill="1" applyBorder="1" applyAlignment="1">
      <alignment wrapText="1"/>
    </xf>
    <xf numFmtId="0" fontId="21" fillId="0" borderId="3" xfId="2" applyFont="1" applyBorder="1" applyAlignment="1">
      <alignment horizontal="left" vertical="center" wrapText="1"/>
    </xf>
    <xf numFmtId="0" fontId="21" fillId="0" borderId="3" xfId="2" applyFont="1" applyBorder="1" applyAlignment="1">
      <alignment horizontal="center" vertical="center" wrapText="1"/>
    </xf>
    <xf numFmtId="0" fontId="36" fillId="0" borderId="8" xfId="2" applyFont="1" applyBorder="1" applyAlignment="1">
      <alignment vertical="top" wrapText="1"/>
    </xf>
    <xf numFmtId="0" fontId="2" fillId="0" borderId="9" xfId="2" applyBorder="1"/>
    <xf numFmtId="0" fontId="18" fillId="0" borderId="9" xfId="2" applyFont="1" applyBorder="1" applyAlignment="1">
      <alignment horizontal="center" wrapText="1"/>
    </xf>
    <xf numFmtId="0" fontId="2" fillId="0" borderId="9" xfId="2" applyBorder="1" applyAlignment="1">
      <alignment horizontal="center" wrapText="1"/>
    </xf>
    <xf numFmtId="0" fontId="24" fillId="0" borderId="8" xfId="2" applyFont="1" applyBorder="1"/>
    <xf numFmtId="0" fontId="18" fillId="0" borderId="6" xfId="2" applyFont="1" applyBorder="1" applyAlignment="1">
      <alignment horizontal="center" wrapText="1"/>
    </xf>
    <xf numFmtId="0" fontId="18" fillId="4" borderId="0" xfId="2" applyFont="1" applyFill="1" applyAlignment="1">
      <alignment wrapText="1"/>
    </xf>
    <xf numFmtId="0" fontId="32" fillId="0" borderId="3" xfId="2" applyFont="1" applyBorder="1" applyAlignment="1">
      <alignment horizontal="center" vertical="top" wrapText="1"/>
    </xf>
    <xf numFmtId="0" fontId="21" fillId="0" borderId="8" xfId="2" applyFont="1" applyBorder="1" applyAlignment="1">
      <alignment wrapText="1"/>
    </xf>
    <xf numFmtId="0" fontId="37" fillId="0" borderId="8" xfId="2" applyFont="1" applyBorder="1" applyAlignment="1">
      <alignment vertical="top" wrapText="1"/>
    </xf>
    <xf numFmtId="0" fontId="21" fillId="0" borderId="1" xfId="2" applyFont="1" applyBorder="1" applyAlignment="1">
      <alignment horizontal="left" wrapText="1"/>
    </xf>
    <xf numFmtId="0" fontId="2" fillId="11" borderId="9" xfId="2" applyFill="1" applyBorder="1"/>
    <xf numFmtId="0" fontId="32" fillId="11" borderId="9" xfId="2" applyFont="1" applyFill="1" applyBorder="1"/>
    <xf numFmtId="0" fontId="32" fillId="0" borderId="9" xfId="2" applyFont="1" applyBorder="1" applyAlignment="1">
      <alignment wrapText="1"/>
    </xf>
    <xf numFmtId="0" fontId="21" fillId="0" borderId="9" xfId="2" applyFont="1" applyBorder="1" applyAlignment="1">
      <alignment horizontal="center" wrapText="1"/>
    </xf>
    <xf numFmtId="0" fontId="36" fillId="0" borderId="9" xfId="2" applyFont="1" applyBorder="1" applyAlignment="1">
      <alignment vertical="top" wrapText="1"/>
    </xf>
    <xf numFmtId="0" fontId="2" fillId="10" borderId="0" xfId="2" applyFill="1"/>
    <xf numFmtId="0" fontId="21" fillId="0" borderId="9" xfId="2" applyFont="1" applyBorder="1" applyAlignment="1">
      <alignment vertical="top" wrapText="1"/>
    </xf>
    <xf numFmtId="0" fontId="32" fillId="10" borderId="10" xfId="2" applyFont="1" applyFill="1" applyBorder="1"/>
    <xf numFmtId="0" fontId="18" fillId="18" borderId="9" xfId="2" applyFont="1" applyFill="1" applyBorder="1" applyAlignment="1">
      <alignment horizontal="right" wrapText="1"/>
    </xf>
    <xf numFmtId="0" fontId="2" fillId="18" borderId="9" xfId="2" applyFill="1" applyBorder="1"/>
    <xf numFmtId="0" fontId="32" fillId="18" borderId="9" xfId="2" applyFont="1" applyFill="1" applyBorder="1"/>
    <xf numFmtId="0" fontId="21" fillId="18" borderId="9" xfId="2" applyFont="1" applyFill="1" applyBorder="1" applyAlignment="1">
      <alignment horizontal="center" wrapText="1"/>
    </xf>
    <xf numFmtId="0" fontId="21" fillId="18" borderId="9" xfId="2" applyFont="1" applyFill="1" applyBorder="1" applyAlignment="1">
      <alignment vertical="top" wrapText="1"/>
    </xf>
    <xf numFmtId="0" fontId="21" fillId="18" borderId="9" xfId="2" applyFont="1" applyFill="1" applyBorder="1" applyAlignment="1">
      <alignment wrapText="1"/>
    </xf>
    <xf numFmtId="0" fontId="36" fillId="18" borderId="9" xfId="2" applyFont="1" applyFill="1" applyBorder="1" applyAlignment="1">
      <alignment wrapText="1"/>
    </xf>
    <xf numFmtId="0" fontId="21" fillId="18" borderId="9" xfId="2" applyFont="1" applyFill="1" applyBorder="1" applyAlignment="1">
      <alignment horizontal="center" vertical="top" wrapText="1"/>
    </xf>
    <xf numFmtId="0" fontId="36" fillId="18" borderId="9" xfId="2" applyFont="1" applyFill="1" applyBorder="1" applyAlignment="1">
      <alignment vertical="top" wrapText="1"/>
    </xf>
    <xf numFmtId="0" fontId="39" fillId="18" borderId="9" xfId="2" applyFont="1" applyFill="1" applyBorder="1" applyAlignment="1">
      <alignment vertical="top" wrapText="1"/>
    </xf>
    <xf numFmtId="0" fontId="2" fillId="19" borderId="0" xfId="2" applyFill="1"/>
    <xf numFmtId="0" fontId="32" fillId="19" borderId="10" xfId="2" applyFont="1" applyFill="1" applyBorder="1"/>
    <xf numFmtId="0" fontId="18" fillId="0" borderId="9" xfId="2" applyFont="1" applyBorder="1" applyAlignment="1">
      <alignment horizontal="right" wrapText="1"/>
    </xf>
    <xf numFmtId="0" fontId="2" fillId="0" borderId="9" xfId="2" applyBorder="1" applyAlignment="1">
      <alignment wrapText="1"/>
    </xf>
    <xf numFmtId="0" fontId="13" fillId="0" borderId="9" xfId="2" applyFont="1" applyBorder="1" applyAlignment="1">
      <alignment horizontal="center" vertical="top" wrapText="1"/>
    </xf>
    <xf numFmtId="0" fontId="21" fillId="0" borderId="9" xfId="2" applyFont="1" applyBorder="1" applyAlignment="1">
      <alignment wrapText="1"/>
    </xf>
    <xf numFmtId="0" fontId="40" fillId="8" borderId="9" xfId="3" applyFill="1" applyBorder="1"/>
    <xf numFmtId="0" fontId="32" fillId="8" borderId="9" xfId="2" applyFont="1" applyFill="1" applyBorder="1"/>
    <xf numFmtId="0" fontId="2" fillId="0" borderId="13" xfId="2" applyBorder="1"/>
    <xf numFmtId="0" fontId="21" fillId="0" borderId="9" xfId="2" applyFont="1" applyBorder="1" applyAlignment="1">
      <alignment horizontal="center" vertical="top" wrapText="1"/>
    </xf>
    <xf numFmtId="0" fontId="2" fillId="8" borderId="9" xfId="2" applyFill="1" applyBorder="1"/>
    <xf numFmtId="0" fontId="40" fillId="0" borderId="9" xfId="3" applyBorder="1" applyAlignment="1">
      <alignment wrapText="1"/>
    </xf>
    <xf numFmtId="0" fontId="18" fillId="2" borderId="0" xfId="2" applyFont="1" applyFill="1" applyAlignment="1">
      <alignment wrapText="1"/>
    </xf>
    <xf numFmtId="0" fontId="40" fillId="0" borderId="0" xfId="3"/>
    <xf numFmtId="0" fontId="2" fillId="0" borderId="0" xfId="2" applyAlignment="1">
      <alignment wrapText="1"/>
    </xf>
    <xf numFmtId="0" fontId="40" fillId="0" borderId="0" xfId="3" applyAlignment="1">
      <alignment wrapText="1"/>
    </xf>
    <xf numFmtId="0" fontId="40" fillId="0" borderId="0" xfId="3" applyFill="1" applyAlignment="1">
      <alignment wrapText="1"/>
    </xf>
    <xf numFmtId="0" fontId="40" fillId="0" borderId="0" xfId="3" applyFill="1"/>
    <xf numFmtId="0" fontId="42" fillId="0" borderId="0" xfId="4"/>
    <xf numFmtId="0" fontId="4" fillId="5" borderId="21" xfId="4" applyFont="1" applyFill="1" applyBorder="1" applyAlignment="1">
      <alignment vertical="top" wrapText="1"/>
    </xf>
    <xf numFmtId="0" fontId="10" fillId="5" borderId="21" xfId="4" applyFont="1" applyFill="1" applyBorder="1" applyAlignment="1">
      <alignment vertical="top" wrapText="1"/>
    </xf>
    <xf numFmtId="0" fontId="43" fillId="0" borderId="0" xfId="4" applyFont="1" applyAlignment="1">
      <alignment horizontal="left" vertical="top" wrapText="1"/>
    </xf>
    <xf numFmtId="0" fontId="3" fillId="0" borderId="0" xfId="4" applyFont="1" applyAlignment="1">
      <alignment horizontal="left" vertical="top" wrapText="1"/>
    </xf>
    <xf numFmtId="0" fontId="10" fillId="20" borderId="3" xfId="4" applyFont="1" applyFill="1" applyBorder="1" applyAlignment="1">
      <alignment horizontal="left" vertical="top" wrapText="1"/>
    </xf>
    <xf numFmtId="0" fontId="10" fillId="20" borderId="8" xfId="4" applyFont="1" applyFill="1" applyBorder="1" applyAlignment="1">
      <alignment horizontal="left" vertical="top" wrapText="1"/>
    </xf>
    <xf numFmtId="0" fontId="4" fillId="0" borderId="0" xfId="4" applyFont="1" applyAlignment="1">
      <alignment horizontal="left" vertical="top" wrapText="1"/>
    </xf>
    <xf numFmtId="0" fontId="10" fillId="0" borderId="8" xfId="4" applyFont="1" applyBorder="1" applyAlignment="1">
      <alignment horizontal="left" vertical="top" wrapText="1"/>
    </xf>
    <xf numFmtId="0" fontId="4" fillId="0" borderId="3" xfId="4" applyFont="1" applyBorder="1" applyAlignment="1">
      <alignment horizontal="left" vertical="top" wrapText="1"/>
    </xf>
    <xf numFmtId="0" fontId="4" fillId="0" borderId="8" xfId="4" applyFont="1" applyBorder="1" applyAlignment="1">
      <alignment horizontal="left" vertical="top" wrapText="1"/>
    </xf>
    <xf numFmtId="0" fontId="5" fillId="0" borderId="3" xfId="4" applyFont="1" applyBorder="1" applyAlignment="1">
      <alignment horizontal="left" vertical="top" wrapText="1"/>
    </xf>
    <xf numFmtId="0" fontId="45" fillId="0" borderId="3" xfId="4" applyFont="1" applyBorder="1" applyAlignment="1">
      <alignment horizontal="left" vertical="top" wrapText="1"/>
    </xf>
    <xf numFmtId="0" fontId="49" fillId="0" borderId="3" xfId="4" applyFont="1" applyBorder="1" applyAlignment="1">
      <alignment horizontal="left" vertical="top" wrapText="1"/>
    </xf>
    <xf numFmtId="0" fontId="46" fillId="0" borderId="3" xfId="4" applyFont="1" applyBorder="1" applyAlignment="1">
      <alignment horizontal="left" vertical="top" wrapText="1"/>
    </xf>
    <xf numFmtId="0" fontId="49" fillId="0" borderId="21" xfId="4" applyFont="1" applyBorder="1" applyAlignment="1">
      <alignment vertical="top" wrapText="1"/>
    </xf>
    <xf numFmtId="0" fontId="47" fillId="22" borderId="3" xfId="4" applyFont="1" applyFill="1" applyBorder="1" applyAlignment="1">
      <alignment horizontal="left" vertical="top" wrapText="1"/>
    </xf>
    <xf numFmtId="0" fontId="49" fillId="22" borderId="3" xfId="4" applyFont="1" applyFill="1" applyBorder="1" applyAlignment="1">
      <alignment horizontal="left" vertical="top" wrapText="1"/>
    </xf>
    <xf numFmtId="0" fontId="12" fillId="0" borderId="8" xfId="4" applyFont="1" applyBorder="1" applyAlignment="1">
      <alignment horizontal="left" vertical="top" wrapText="1"/>
    </xf>
    <xf numFmtId="0" fontId="17" fillId="0" borderId="0" xfId="4" applyFont="1" applyAlignment="1">
      <alignment horizontal="left" vertical="top" wrapText="1"/>
    </xf>
    <xf numFmtId="0" fontId="16" fillId="20" borderId="3" xfId="4" applyFont="1" applyFill="1" applyBorder="1" applyAlignment="1">
      <alignment horizontal="left" vertical="top" wrapText="1"/>
    </xf>
    <xf numFmtId="0" fontId="51" fillId="0" borderId="3" xfId="4" applyFont="1" applyBorder="1" applyAlignment="1">
      <alignment horizontal="left" vertical="top" wrapText="1"/>
    </xf>
    <xf numFmtId="0" fontId="54" fillId="0" borderId="3" xfId="4" applyFont="1" applyBorder="1" applyAlignment="1">
      <alignment horizontal="left" vertical="top" wrapText="1"/>
    </xf>
    <xf numFmtId="0" fontId="48" fillId="0" borderId="3" xfId="4" applyFont="1" applyBorder="1" applyAlignment="1">
      <alignment horizontal="left" vertical="top" wrapText="1"/>
    </xf>
    <xf numFmtId="0" fontId="4" fillId="7" borderId="21" xfId="4" applyFont="1" applyFill="1" applyBorder="1" applyAlignment="1">
      <alignment vertical="top" wrapText="1"/>
    </xf>
    <xf numFmtId="0" fontId="10" fillId="7" borderId="21" xfId="4" applyFont="1" applyFill="1" applyBorder="1" applyAlignment="1">
      <alignment vertical="top" wrapText="1"/>
    </xf>
    <xf numFmtId="0" fontId="4" fillId="0" borderId="3" xfId="4" applyFont="1" applyBorder="1" applyAlignment="1">
      <alignment horizontal="center" vertical="top" wrapText="1"/>
    </xf>
    <xf numFmtId="0" fontId="18" fillId="0" borderId="0" xfId="2" applyFont="1" applyAlignment="1">
      <alignment horizontal="right" wrapText="1"/>
    </xf>
    <xf numFmtId="0" fontId="18" fillId="0" borderId="0" xfId="2" applyFont="1" applyAlignment="1">
      <alignment horizontal="center" wrapText="1"/>
    </xf>
    <xf numFmtId="0" fontId="18" fillId="24" borderId="3" xfId="0" applyFont="1" applyFill="1" applyBorder="1" applyAlignment="1">
      <alignment vertical="top" wrapText="1"/>
    </xf>
    <xf numFmtId="0" fontId="21" fillId="24" borderId="3" xfId="0" applyFont="1" applyFill="1" applyBorder="1" applyAlignment="1">
      <alignment vertical="top" wrapText="1"/>
    </xf>
    <xf numFmtId="0" fontId="55" fillId="3" borderId="9" xfId="0" applyFont="1" applyFill="1" applyBorder="1" applyAlignment="1">
      <alignment vertical="top" wrapText="1"/>
    </xf>
    <xf numFmtId="0" fontId="12" fillId="3" borderId="9" xfId="0" applyFont="1" applyFill="1" applyBorder="1" applyAlignment="1">
      <alignment vertical="top" wrapText="1"/>
    </xf>
    <xf numFmtId="0" fontId="53" fillId="0" borderId="3" xfId="4" applyFont="1" applyBorder="1" applyAlignment="1">
      <alignment horizontal="left" vertical="top" wrapText="1"/>
    </xf>
    <xf numFmtId="0" fontId="53" fillId="0" borderId="8" xfId="4" applyFont="1" applyBorder="1" applyAlignment="1">
      <alignment horizontal="left" vertical="top" wrapText="1"/>
    </xf>
    <xf numFmtId="0" fontId="16" fillId="0" borderId="8" xfId="4" applyFont="1" applyBorder="1" applyAlignment="1">
      <alignment horizontal="left" vertical="top" wrapText="1"/>
    </xf>
    <xf numFmtId="0" fontId="49" fillId="0" borderId="8" xfId="4" applyFont="1" applyBorder="1" applyAlignment="1">
      <alignment horizontal="left" vertical="top" wrapText="1"/>
    </xf>
    <xf numFmtId="0" fontId="59" fillId="0" borderId="0" xfId="4" applyFont="1" applyAlignment="1">
      <alignment horizontal="left" vertical="top" wrapText="1"/>
    </xf>
    <xf numFmtId="0" fontId="60" fillId="0" borderId="0" xfId="4" applyFont="1"/>
    <xf numFmtId="0" fontId="49" fillId="22" borderId="8" xfId="4" applyFont="1" applyFill="1" applyBorder="1" applyAlignment="1">
      <alignment horizontal="left" vertical="top" wrapText="1"/>
    </xf>
    <xf numFmtId="0" fontId="54" fillId="22" borderId="3" xfId="4" applyFont="1" applyFill="1" applyBorder="1" applyAlignment="1">
      <alignment horizontal="left" vertical="top" wrapText="1"/>
    </xf>
    <xf numFmtId="0" fontId="47" fillId="0" borderId="3" xfId="4" applyFont="1" applyBorder="1" applyAlignment="1">
      <alignment horizontal="left" vertical="top" wrapText="1"/>
    </xf>
    <xf numFmtId="0" fontId="49" fillId="0" borderId="21" xfId="4" applyFont="1" applyBorder="1" applyAlignment="1">
      <alignment horizontal="left" vertical="top" wrapText="1"/>
    </xf>
    <xf numFmtId="0" fontId="49" fillId="3" borderId="8" xfId="4" applyFont="1" applyFill="1" applyBorder="1" applyAlignment="1">
      <alignment horizontal="left" vertical="top" wrapText="1"/>
    </xf>
    <xf numFmtId="0" fontId="62" fillId="0" borderId="0" xfId="4" applyFont="1" applyAlignment="1">
      <alignment horizontal="left" vertical="top" wrapText="1"/>
    </xf>
    <xf numFmtId="0" fontId="48" fillId="0" borderId="1" xfId="4" applyFont="1" applyBorder="1" applyAlignment="1">
      <alignment horizontal="left" vertical="top" wrapText="1"/>
    </xf>
    <xf numFmtId="0" fontId="49" fillId="0" borderId="1" xfId="4" applyFont="1" applyBorder="1" applyAlignment="1">
      <alignment horizontal="left" vertical="top" wrapText="1"/>
    </xf>
    <xf numFmtId="0" fontId="65" fillId="0" borderId="0" xfId="4" applyFont="1" applyAlignment="1">
      <alignment vertical="top"/>
    </xf>
    <xf numFmtId="0" fontId="16" fillId="20" borderId="8" xfId="4" applyFont="1" applyFill="1" applyBorder="1" applyAlignment="1">
      <alignment horizontal="left" vertical="top" wrapText="1"/>
    </xf>
    <xf numFmtId="1" fontId="16" fillId="20" borderId="3" xfId="4" applyNumberFormat="1" applyFont="1" applyFill="1" applyBorder="1" applyAlignment="1">
      <alignment horizontal="left" vertical="top" wrapText="1"/>
    </xf>
    <xf numFmtId="0" fontId="16" fillId="27" borderId="8" xfId="4" applyFont="1" applyFill="1" applyBorder="1" applyAlignment="1">
      <alignment horizontal="left" vertical="top" wrapText="1"/>
    </xf>
    <xf numFmtId="0" fontId="16" fillId="27" borderId="3" xfId="4" applyFont="1" applyFill="1" applyBorder="1" applyAlignment="1">
      <alignment horizontal="left" vertical="top" wrapText="1"/>
    </xf>
    <xf numFmtId="0" fontId="49" fillId="0" borderId="21" xfId="0" applyFont="1" applyBorder="1" applyAlignment="1">
      <alignment horizontal="left" vertical="top" wrapText="1"/>
    </xf>
    <xf numFmtId="0" fontId="57" fillId="0" borderId="21" xfId="0" applyFont="1" applyBorder="1" applyAlignment="1">
      <alignment horizontal="left" vertical="top" wrapText="1"/>
    </xf>
    <xf numFmtId="0" fontId="53" fillId="0" borderId="21" xfId="0" applyFont="1" applyBorder="1" applyAlignment="1">
      <alignment horizontal="left" vertical="top" wrapText="1"/>
    </xf>
    <xf numFmtId="0" fontId="35" fillId="0" borderId="21" xfId="0" applyFont="1" applyBorder="1" applyAlignment="1">
      <alignment horizontal="left" vertical="top" wrapText="1" indent="1"/>
    </xf>
    <xf numFmtId="0" fontId="31" fillId="0" borderId="21" xfId="1" applyFill="1" applyBorder="1" applyAlignment="1">
      <alignment horizontal="left" vertical="top" wrapText="1"/>
    </xf>
    <xf numFmtId="0" fontId="59" fillId="23" borderId="0" xfId="4" applyFont="1" applyFill="1" applyAlignment="1">
      <alignment horizontal="left" vertical="top" wrapText="1"/>
    </xf>
    <xf numFmtId="0" fontId="59" fillId="0" borderId="3" xfId="4" applyFont="1" applyBorder="1" applyAlignment="1">
      <alignment horizontal="left" vertical="top" wrapText="1"/>
    </xf>
    <xf numFmtId="0" fontId="59" fillId="0" borderId="21" xfId="4" applyFont="1" applyBorder="1" applyAlignment="1">
      <alignment horizontal="left" vertical="top" wrapText="1"/>
    </xf>
    <xf numFmtId="0" fontId="55" fillId="5" borderId="21" xfId="4" applyFont="1" applyFill="1" applyBorder="1" applyAlignment="1">
      <alignment vertical="top" wrapText="1"/>
    </xf>
    <xf numFmtId="0" fontId="14" fillId="5" borderId="21" xfId="4" applyFont="1" applyFill="1" applyBorder="1" applyAlignment="1">
      <alignment vertical="top" wrapText="1"/>
    </xf>
    <xf numFmtId="0" fontId="12" fillId="5" borderId="21" xfId="4" applyFont="1" applyFill="1" applyBorder="1" applyAlignment="1">
      <alignment vertical="top" wrapText="1"/>
    </xf>
    <xf numFmtId="0" fontId="66" fillId="5" borderId="21" xfId="4" applyFont="1" applyFill="1" applyBorder="1" applyAlignment="1">
      <alignment vertical="top" wrapText="1"/>
    </xf>
    <xf numFmtId="0" fontId="13" fillId="0" borderId="6" xfId="0" applyFont="1" applyBorder="1" applyAlignment="1">
      <alignment horizontal="left" vertical="top" wrapText="1"/>
    </xf>
    <xf numFmtId="0" fontId="53" fillId="0" borderId="21" xfId="4" applyFont="1" applyBorder="1" applyAlignment="1">
      <alignment vertical="top" wrapText="1"/>
    </xf>
    <xf numFmtId="0" fontId="54" fillId="0" borderId="21" xfId="4" applyFont="1" applyBorder="1" applyAlignment="1">
      <alignment horizontal="left" vertical="top" wrapText="1"/>
    </xf>
    <xf numFmtId="0" fontId="59" fillId="0" borderId="0" xfId="0" applyFont="1" applyAlignment="1">
      <alignment wrapText="1"/>
    </xf>
    <xf numFmtId="0" fontId="69" fillId="0" borderId="0" xfId="0" applyFont="1"/>
    <xf numFmtId="0" fontId="38" fillId="3" borderId="3" xfId="0" applyFont="1" applyFill="1" applyBorder="1" applyAlignment="1">
      <alignment vertical="top" wrapText="1"/>
    </xf>
    <xf numFmtId="0" fontId="53" fillId="3" borderId="3" xfId="0" applyFont="1" applyFill="1" applyBorder="1" applyAlignment="1">
      <alignment vertical="top" wrapText="1"/>
    </xf>
    <xf numFmtId="0" fontId="56" fillId="3" borderId="3" xfId="0" applyFont="1" applyFill="1" applyBorder="1" applyAlignment="1">
      <alignment vertical="top" wrapText="1"/>
    </xf>
    <xf numFmtId="0" fontId="38" fillId="5" borderId="3" xfId="0" applyFont="1" applyFill="1" applyBorder="1" applyAlignment="1">
      <alignment vertical="top" wrapText="1"/>
    </xf>
    <xf numFmtId="0" fontId="53" fillId="5" borderId="3" xfId="0" applyFont="1" applyFill="1" applyBorder="1" applyAlignment="1">
      <alignment vertical="top" wrapText="1"/>
    </xf>
    <xf numFmtId="0" fontId="56" fillId="5" borderId="3" xfId="0" applyFont="1" applyFill="1" applyBorder="1" applyAlignment="1">
      <alignment vertical="top" wrapText="1"/>
    </xf>
    <xf numFmtId="0" fontId="54" fillId="0" borderId="0" xfId="0" applyFont="1" applyAlignment="1">
      <alignment vertical="top" wrapText="1"/>
    </xf>
    <xf numFmtId="0" fontId="38" fillId="7" borderId="3" xfId="0" applyFont="1" applyFill="1" applyBorder="1" applyAlignment="1">
      <alignment vertical="top" wrapText="1"/>
    </xf>
    <xf numFmtId="0" fontId="72" fillId="7" borderId="3" xfId="0" applyFont="1" applyFill="1" applyBorder="1" applyAlignment="1">
      <alignment vertical="top" wrapText="1"/>
    </xf>
    <xf numFmtId="0" fontId="54" fillId="0" borderId="0" xfId="0" applyFont="1" applyAlignment="1">
      <alignment horizontal="left" wrapText="1"/>
    </xf>
    <xf numFmtId="0" fontId="38" fillId="24" borderId="3" xfId="0" applyFont="1" applyFill="1" applyBorder="1" applyAlignment="1">
      <alignment vertical="top" wrapText="1"/>
    </xf>
    <xf numFmtId="0" fontId="56" fillId="24" borderId="3" xfId="0" applyFont="1" applyFill="1" applyBorder="1" applyAlignment="1">
      <alignment vertical="top" wrapText="1"/>
    </xf>
    <xf numFmtId="0" fontId="49" fillId="0" borderId="3" xfId="4" applyFont="1" applyBorder="1" applyAlignment="1">
      <alignment horizontal="center" vertical="top" wrapText="1"/>
    </xf>
    <xf numFmtId="0" fontId="49" fillId="22" borderId="3" xfId="4" applyFont="1" applyFill="1" applyBorder="1" applyAlignment="1">
      <alignment horizontal="center" vertical="top" wrapText="1"/>
    </xf>
    <xf numFmtId="0" fontId="3" fillId="0" borderId="0" xfId="4" applyFont="1" applyAlignment="1">
      <alignment horizontal="center" vertical="top" wrapText="1"/>
    </xf>
    <xf numFmtId="0" fontId="59" fillId="0" borderId="0" xfId="4" applyFont="1" applyAlignment="1">
      <alignment horizontal="center" vertical="top" wrapText="1"/>
    </xf>
    <xf numFmtId="0" fontId="16" fillId="20" borderId="3" xfId="4" applyFont="1" applyFill="1" applyBorder="1" applyAlignment="1">
      <alignment horizontal="center" vertical="top" wrapText="1"/>
    </xf>
    <xf numFmtId="1" fontId="16" fillId="20" borderId="3" xfId="4" applyNumberFormat="1" applyFont="1" applyFill="1" applyBorder="1" applyAlignment="1">
      <alignment horizontal="center" vertical="top" wrapText="1"/>
    </xf>
    <xf numFmtId="0" fontId="16" fillId="27" borderId="3" xfId="4" applyFont="1" applyFill="1" applyBorder="1" applyAlignment="1">
      <alignment horizontal="center" vertical="top" wrapText="1"/>
    </xf>
    <xf numFmtId="0" fontId="43" fillId="0" borderId="0" xfId="4" applyFont="1" applyAlignment="1">
      <alignment horizontal="center" vertical="top" wrapText="1"/>
    </xf>
    <xf numFmtId="0" fontId="42" fillId="0" borderId="0" xfId="4" applyAlignment="1">
      <alignment horizontal="center"/>
    </xf>
    <xf numFmtId="0" fontId="59" fillId="27" borderId="0" xfId="4" applyFont="1" applyFill="1" applyAlignment="1">
      <alignment horizontal="left" vertical="top" wrapText="1"/>
    </xf>
    <xf numFmtId="0" fontId="60" fillId="27" borderId="0" xfId="4" applyFont="1" applyFill="1"/>
    <xf numFmtId="0" fontId="16" fillId="16" borderId="8" xfId="4" applyFont="1" applyFill="1" applyBorder="1" applyAlignment="1">
      <alignment horizontal="left" vertical="top" wrapText="1"/>
    </xf>
    <xf numFmtId="0" fontId="59" fillId="16" borderId="0" xfId="4" applyFont="1" applyFill="1" applyAlignment="1">
      <alignment horizontal="left" vertical="top" wrapText="1"/>
    </xf>
    <xf numFmtId="0" fontId="60" fillId="16" borderId="0" xfId="4" applyFont="1" applyFill="1"/>
    <xf numFmtId="0" fontId="4" fillId="0" borderId="8" xfId="0" applyFont="1" applyBorder="1" applyAlignment="1">
      <alignment vertical="top" wrapText="1"/>
    </xf>
    <xf numFmtId="0" fontId="4" fillId="0" borderId="3" xfId="0" applyFont="1" applyBorder="1" applyAlignment="1">
      <alignment horizontal="center" vertical="top" wrapText="1"/>
    </xf>
    <xf numFmtId="0" fontId="32" fillId="0" borderId="4" xfId="0" applyFont="1" applyBorder="1" applyAlignment="1">
      <alignment wrapText="1"/>
    </xf>
    <xf numFmtId="0" fontId="25" fillId="0" borderId="9" xfId="0" applyFont="1" applyBorder="1" applyAlignment="1">
      <alignment wrapText="1"/>
    </xf>
    <xf numFmtId="0" fontId="31" fillId="0" borderId="0" xfId="1" applyFill="1" applyAlignment="1">
      <alignment wrapText="1"/>
    </xf>
    <xf numFmtId="0" fontId="3" fillId="0" borderId="3" xfId="0" applyFont="1" applyBorder="1" applyAlignment="1">
      <alignment horizontal="center" vertical="top" wrapText="1"/>
    </xf>
    <xf numFmtId="0" fontId="13" fillId="0" borderId="3" xfId="0" applyFont="1" applyBorder="1" applyAlignment="1">
      <alignment horizontal="center" vertical="top" wrapText="1"/>
    </xf>
    <xf numFmtId="0" fontId="0" fillId="0" borderId="9" xfId="0" applyBorder="1" applyAlignment="1">
      <alignment wrapText="1"/>
    </xf>
    <xf numFmtId="0" fontId="13" fillId="0" borderId="11" xfId="0" applyFont="1" applyBorder="1" applyAlignment="1">
      <alignment horizontal="center" vertical="top" wrapText="1"/>
    </xf>
    <xf numFmtId="0" fontId="21" fillId="0" borderId="9" xfId="0" applyFont="1" applyBorder="1" applyAlignment="1">
      <alignment horizontal="center" wrapText="1"/>
    </xf>
    <xf numFmtId="0" fontId="32" fillId="0" borderId="9" xfId="0" applyFont="1" applyBorder="1" applyAlignment="1">
      <alignment wrapText="1"/>
    </xf>
    <xf numFmtId="0" fontId="21" fillId="0" borderId="9" xfId="0" applyFont="1" applyBorder="1" applyAlignment="1">
      <alignment wrapText="1"/>
    </xf>
    <xf numFmtId="0" fontId="33" fillId="0" borderId="0" xfId="1" applyFont="1" applyFill="1" applyAlignment="1">
      <alignment wrapText="1"/>
    </xf>
    <xf numFmtId="0" fontId="25" fillId="0" borderId="0" xfId="0" applyFont="1" applyAlignment="1">
      <alignment wrapText="1"/>
    </xf>
    <xf numFmtId="0" fontId="3" fillId="8" borderId="4" xfId="0" applyFont="1" applyFill="1" applyBorder="1" applyAlignment="1">
      <alignment wrapText="1"/>
    </xf>
    <xf numFmtId="0" fontId="0" fillId="8" borderId="9" xfId="0" applyFill="1" applyBorder="1" applyAlignment="1">
      <alignment wrapText="1"/>
    </xf>
    <xf numFmtId="0" fontId="3" fillId="0" borderId="4" xfId="0" applyFont="1" applyBorder="1" applyAlignment="1">
      <alignment wrapText="1"/>
    </xf>
    <xf numFmtId="0" fontId="31" fillId="0" borderId="9" xfId="1" applyFill="1" applyBorder="1" applyAlignment="1">
      <alignment wrapText="1"/>
    </xf>
    <xf numFmtId="0" fontId="3" fillId="0" borderId="4" xfId="0" quotePrefix="1" applyFont="1" applyBorder="1" applyAlignment="1">
      <alignment wrapText="1"/>
    </xf>
    <xf numFmtId="0" fontId="0" fillId="15" borderId="0" xfId="0" applyFill="1" applyAlignment="1">
      <alignment wrapText="1"/>
    </xf>
    <xf numFmtId="0" fontId="0" fillId="0" borderId="12" xfId="0" applyBorder="1" applyAlignment="1">
      <alignment wrapText="1"/>
    </xf>
    <xf numFmtId="0" fontId="32" fillId="8" borderId="9" xfId="2" applyFont="1" applyFill="1" applyBorder="1" applyAlignment="1">
      <alignment wrapText="1"/>
    </xf>
    <xf numFmtId="0" fontId="2" fillId="8" borderId="9" xfId="2" applyFill="1" applyBorder="1" applyAlignment="1">
      <alignment wrapText="1"/>
    </xf>
    <xf numFmtId="0" fontId="2" fillId="0" borderId="13" xfId="2" applyBorder="1" applyAlignment="1">
      <alignment wrapText="1"/>
    </xf>
    <xf numFmtId="0" fontId="40" fillId="8" borderId="9" xfId="3" applyFill="1" applyBorder="1" applyAlignment="1">
      <alignment wrapText="1"/>
    </xf>
    <xf numFmtId="0" fontId="34" fillId="0" borderId="0" xfId="0" applyFont="1" applyAlignment="1">
      <alignment wrapText="1"/>
    </xf>
    <xf numFmtId="0" fontId="33" fillId="0" borderId="9" xfId="1" applyFont="1" applyFill="1" applyBorder="1" applyAlignment="1">
      <alignment wrapText="1"/>
    </xf>
    <xf numFmtId="0" fontId="0" fillId="17" borderId="0" xfId="0" applyFill="1" applyAlignment="1">
      <alignment wrapText="1"/>
    </xf>
    <xf numFmtId="0" fontId="0" fillId="13" borderId="0" xfId="0" applyFill="1" applyAlignment="1">
      <alignment wrapText="1"/>
    </xf>
    <xf numFmtId="0" fontId="62" fillId="27" borderId="0" xfId="4" applyFont="1" applyFill="1" applyAlignment="1">
      <alignment horizontal="left" vertical="top" wrapText="1"/>
    </xf>
    <xf numFmtId="0" fontId="21" fillId="0" borderId="9" xfId="0" applyFont="1" applyBorder="1" applyAlignment="1">
      <alignment vertical="top" wrapText="1"/>
    </xf>
    <xf numFmtId="0" fontId="0" fillId="8" borderId="0" xfId="0" applyFill="1"/>
    <xf numFmtId="0" fontId="31" fillId="0" borderId="3" xfId="1" applyBorder="1" applyAlignment="1">
      <alignment horizontal="left" vertical="top" wrapText="1"/>
    </xf>
    <xf numFmtId="1" fontId="10" fillId="20" borderId="3" xfId="4" applyNumberFormat="1" applyFont="1" applyFill="1" applyBorder="1" applyAlignment="1">
      <alignment horizontal="left" vertical="top" wrapText="1"/>
    </xf>
    <xf numFmtId="0" fontId="10" fillId="16" borderId="8" xfId="4" applyFont="1" applyFill="1" applyBorder="1" applyAlignment="1">
      <alignment horizontal="left" vertical="top" wrapText="1"/>
    </xf>
    <xf numFmtId="0" fontId="10" fillId="16" borderId="3" xfId="4" applyFont="1" applyFill="1" applyBorder="1" applyAlignment="1">
      <alignment horizontal="left" vertical="top" wrapText="1"/>
    </xf>
    <xf numFmtId="0" fontId="49" fillId="0" borderId="0" xfId="4" applyFont="1" applyAlignment="1">
      <alignment horizontal="left" vertical="top" wrapText="1"/>
    </xf>
    <xf numFmtId="0" fontId="74" fillId="0" borderId="0" xfId="4" applyFont="1" applyAlignment="1">
      <alignment horizontal="left" vertical="top" wrapText="1"/>
    </xf>
    <xf numFmtId="0" fontId="75" fillId="20" borderId="3" xfId="4" applyFont="1" applyFill="1" applyBorder="1" applyAlignment="1">
      <alignment horizontal="left" vertical="top" wrapText="1"/>
    </xf>
    <xf numFmtId="1" fontId="75" fillId="20" borderId="3" xfId="4" applyNumberFormat="1" applyFont="1" applyFill="1" applyBorder="1" applyAlignment="1">
      <alignment horizontal="left" vertical="top" wrapText="1"/>
    </xf>
    <xf numFmtId="0" fontId="16" fillId="28" borderId="8" xfId="4" applyFont="1" applyFill="1" applyBorder="1" applyAlignment="1">
      <alignment horizontal="left" vertical="top" wrapText="1"/>
    </xf>
    <xf numFmtId="0" fontId="16" fillId="28" borderId="3" xfId="4" applyFont="1" applyFill="1" applyBorder="1" applyAlignment="1">
      <alignment horizontal="left" vertical="top" wrapText="1"/>
    </xf>
    <xf numFmtId="0" fontId="59" fillId="0" borderId="0" xfId="4" applyFont="1" applyAlignment="1">
      <alignment wrapText="1"/>
    </xf>
    <xf numFmtId="0" fontId="53" fillId="0" borderId="8" xfId="4" applyFont="1" applyBorder="1" applyAlignment="1">
      <alignment vertical="top" wrapText="1"/>
    </xf>
    <xf numFmtId="0" fontId="49" fillId="0" borderId="3" xfId="4" applyFont="1" applyBorder="1" applyAlignment="1">
      <alignment horizontal="center" wrapText="1"/>
    </xf>
    <xf numFmtId="0" fontId="49" fillId="0" borderId="8" xfId="4" applyFont="1" applyBorder="1" applyAlignment="1">
      <alignment vertical="top" wrapText="1"/>
    </xf>
    <xf numFmtId="0" fontId="49" fillId="0" borderId="8" xfId="4" applyFont="1" applyBorder="1" applyAlignment="1">
      <alignment wrapText="1"/>
    </xf>
    <xf numFmtId="0" fontId="53" fillId="0" borderId="8" xfId="4" applyFont="1" applyBorder="1" applyAlignment="1">
      <alignment wrapText="1"/>
    </xf>
    <xf numFmtId="0" fontId="16" fillId="0" borderId="8" xfId="4" applyFont="1" applyBorder="1" applyAlignment="1">
      <alignment horizontal="right" wrapText="1"/>
    </xf>
    <xf numFmtId="0" fontId="16" fillId="0" borderId="8" xfId="4" applyFont="1" applyBorder="1" applyAlignment="1">
      <alignment horizontal="right" vertical="top" wrapText="1"/>
    </xf>
    <xf numFmtId="0" fontId="49" fillId="0" borderId="8" xfId="4" applyFont="1" applyBorder="1" applyAlignment="1">
      <alignment horizontal="left" wrapText="1"/>
    </xf>
    <xf numFmtId="0" fontId="16" fillId="7" borderId="2" xfId="4" applyFont="1" applyFill="1" applyBorder="1" applyAlignment="1">
      <alignment horizontal="right" vertical="top" wrapText="1"/>
    </xf>
    <xf numFmtId="0" fontId="16" fillId="7" borderId="21" xfId="4" applyFont="1" applyFill="1" applyBorder="1" applyAlignment="1">
      <alignment horizontal="center" vertical="top" wrapText="1"/>
    </xf>
    <xf numFmtId="1" fontId="16" fillId="7" borderId="21" xfId="4" applyNumberFormat="1" applyFont="1" applyFill="1" applyBorder="1" applyAlignment="1">
      <alignment horizontal="center" vertical="top" wrapText="1"/>
    </xf>
    <xf numFmtId="0" fontId="53" fillId="0" borderId="3" xfId="4" applyFont="1" applyBorder="1" applyAlignment="1">
      <alignment horizontal="center" vertical="top" wrapText="1"/>
    </xf>
    <xf numFmtId="0" fontId="56" fillId="0" borderId="8" xfId="4" applyFont="1" applyBorder="1" applyAlignment="1">
      <alignment horizontal="right" vertical="top" wrapText="1"/>
    </xf>
    <xf numFmtId="0" fontId="59" fillId="0" borderId="8" xfId="4" applyFont="1" applyBorder="1" applyAlignment="1">
      <alignment vertical="top" wrapText="1"/>
    </xf>
    <xf numFmtId="0" fontId="16" fillId="7" borderId="8" xfId="4" applyFont="1" applyFill="1" applyBorder="1" applyAlignment="1">
      <alignment horizontal="center" vertical="top" wrapText="1"/>
    </xf>
    <xf numFmtId="0" fontId="59" fillId="0" borderId="0" xfId="4" applyFont="1" applyAlignment="1">
      <alignment vertical="top" wrapText="1"/>
    </xf>
    <xf numFmtId="0" fontId="60" fillId="0" borderId="0" xfId="4" applyFont="1" applyAlignment="1">
      <alignment vertical="top"/>
    </xf>
    <xf numFmtId="0" fontId="16" fillId="0" borderId="0" xfId="4" applyFont="1" applyAlignment="1">
      <alignment vertical="top" wrapText="1"/>
    </xf>
    <xf numFmtId="0" fontId="32" fillId="0" borderId="10" xfId="2" applyFont="1" applyBorder="1"/>
    <xf numFmtId="0" fontId="32" fillId="0" borderId="9" xfId="2" applyFont="1" applyBorder="1"/>
    <xf numFmtId="0" fontId="39" fillId="0" borderId="9" xfId="2" applyFont="1" applyBorder="1" applyAlignment="1">
      <alignment vertical="top" wrapText="1"/>
    </xf>
    <xf numFmtId="0" fontId="36" fillId="0" borderId="9" xfId="2" applyFont="1" applyBorder="1" applyAlignment="1">
      <alignment wrapText="1"/>
    </xf>
    <xf numFmtId="0" fontId="38" fillId="0" borderId="21" xfId="0" applyFont="1" applyBorder="1" applyAlignment="1">
      <alignment horizontal="left" vertical="top" wrapText="1"/>
    </xf>
    <xf numFmtId="0" fontId="69" fillId="0" borderId="21" xfId="0" applyFont="1" applyBorder="1" applyAlignment="1">
      <alignment horizontal="left" vertical="top" wrapText="1"/>
    </xf>
    <xf numFmtId="0" fontId="38" fillId="26" borderId="21" xfId="0" applyFont="1" applyFill="1" applyBorder="1" applyAlignment="1">
      <alignment horizontal="left" vertical="top" wrapText="1"/>
    </xf>
    <xf numFmtId="0" fontId="69" fillId="26" borderId="21" xfId="0" applyFont="1" applyFill="1" applyBorder="1" applyAlignment="1">
      <alignment horizontal="left" vertical="top" wrapText="1"/>
    </xf>
    <xf numFmtId="0" fontId="69" fillId="17" borderId="21" xfId="0" applyFont="1" applyFill="1" applyBorder="1" applyAlignment="1">
      <alignment horizontal="left" vertical="top" wrapText="1"/>
    </xf>
    <xf numFmtId="0" fontId="59" fillId="0" borderId="21" xfId="0" applyFont="1" applyBorder="1" applyAlignment="1">
      <alignment horizontal="left" vertical="top" wrapText="1"/>
    </xf>
    <xf numFmtId="0" fontId="71" fillId="0" borderId="21" xfId="0" applyFont="1" applyBorder="1" applyAlignment="1">
      <alignment horizontal="left" vertical="top" wrapText="1"/>
    </xf>
    <xf numFmtId="0" fontId="77" fillId="0" borderId="21" xfId="0" applyFont="1" applyBorder="1" applyAlignment="1">
      <alignment horizontal="left" vertical="top" wrapText="1"/>
    </xf>
    <xf numFmtId="0" fontId="78" fillId="0" borderId="21" xfId="1" applyFont="1" applyFill="1" applyBorder="1" applyAlignment="1">
      <alignment horizontal="left" vertical="top" wrapText="1"/>
    </xf>
    <xf numFmtId="0" fontId="79" fillId="0" borderId="21" xfId="1" applyFont="1" applyFill="1" applyBorder="1" applyAlignment="1">
      <alignment horizontal="left" vertical="top" wrapText="1"/>
    </xf>
    <xf numFmtId="0" fontId="59" fillId="8" borderId="21" xfId="0" applyFont="1" applyFill="1" applyBorder="1" applyAlignment="1">
      <alignment horizontal="left" vertical="top" wrapText="1"/>
    </xf>
    <xf numFmtId="0" fontId="69" fillId="8" borderId="21" xfId="0" applyFont="1" applyFill="1" applyBorder="1" applyAlignment="1">
      <alignment horizontal="left" vertical="top" wrapText="1"/>
    </xf>
    <xf numFmtId="0" fontId="80" fillId="0" borderId="21" xfId="0" applyFont="1" applyBorder="1" applyAlignment="1">
      <alignment horizontal="left" vertical="top" wrapText="1"/>
    </xf>
    <xf numFmtId="0" fontId="49" fillId="0" borderId="6" xfId="0" applyFont="1" applyBorder="1" applyAlignment="1">
      <alignment horizontal="left" vertical="top" wrapText="1"/>
    </xf>
    <xf numFmtId="0" fontId="59" fillId="0" borderId="6" xfId="0" applyFont="1" applyBorder="1" applyAlignment="1">
      <alignment horizontal="left" vertical="top" wrapText="1"/>
    </xf>
    <xf numFmtId="0" fontId="69" fillId="0" borderId="6" xfId="0" applyFont="1" applyBorder="1" applyAlignment="1">
      <alignment horizontal="left" vertical="top" wrapText="1"/>
    </xf>
    <xf numFmtId="0" fontId="69" fillId="0" borderId="5" xfId="0" applyFont="1" applyBorder="1" applyAlignment="1">
      <alignment horizontal="left" vertical="top" wrapText="1"/>
    </xf>
    <xf numFmtId="0" fontId="69" fillId="26" borderId="5" xfId="0" applyFont="1" applyFill="1" applyBorder="1" applyAlignment="1">
      <alignment horizontal="left" vertical="top" wrapText="1"/>
    </xf>
    <xf numFmtId="0" fontId="69" fillId="8" borderId="5" xfId="0" applyFont="1" applyFill="1" applyBorder="1" applyAlignment="1">
      <alignment horizontal="left" vertical="top" wrapText="1"/>
    </xf>
    <xf numFmtId="0" fontId="38" fillId="0" borderId="21" xfId="0" applyFont="1" applyBorder="1" applyAlignment="1">
      <alignment horizontal="right" vertical="top" wrapText="1"/>
    </xf>
    <xf numFmtId="0" fontId="38" fillId="9" borderId="21" xfId="0" applyFont="1" applyFill="1" applyBorder="1" applyAlignment="1">
      <alignment horizontal="left" vertical="top" wrapText="1"/>
    </xf>
    <xf numFmtId="1" fontId="38" fillId="9" borderId="21" xfId="0" applyNumberFormat="1" applyFont="1" applyFill="1" applyBorder="1" applyAlignment="1">
      <alignment horizontal="left" vertical="top" wrapText="1"/>
    </xf>
    <xf numFmtId="0" fontId="69" fillId="9" borderId="21" xfId="0" applyFont="1" applyFill="1" applyBorder="1" applyAlignment="1">
      <alignment horizontal="left" vertical="top" wrapText="1"/>
    </xf>
    <xf numFmtId="0" fontId="69" fillId="9" borderId="5" xfId="0" applyFont="1" applyFill="1" applyBorder="1" applyAlignment="1">
      <alignment horizontal="left" vertical="top" wrapText="1"/>
    </xf>
    <xf numFmtId="0" fontId="49" fillId="9" borderId="21" xfId="0" applyFont="1" applyFill="1" applyBorder="1" applyAlignment="1">
      <alignment horizontal="left" vertical="top" wrapText="1"/>
    </xf>
    <xf numFmtId="0" fontId="69" fillId="0" borderId="8" xfId="0" applyFont="1" applyBorder="1" applyAlignment="1">
      <alignment horizontal="left" vertical="top" wrapText="1"/>
    </xf>
    <xf numFmtId="0" fontId="69" fillId="0" borderId="21" xfId="0" applyFont="1" applyBorder="1" applyAlignment="1">
      <alignment horizontal="center" vertical="top"/>
    </xf>
    <xf numFmtId="0" fontId="16" fillId="16" borderId="21" xfId="0" applyFont="1" applyFill="1" applyBorder="1" applyAlignment="1">
      <alignment horizontal="left" vertical="top" wrapText="1"/>
    </xf>
    <xf numFmtId="0" fontId="31" fillId="0" borderId="21" xfId="1" applyBorder="1" applyAlignment="1">
      <alignment horizontal="left" vertical="top" wrapText="1"/>
    </xf>
    <xf numFmtId="0" fontId="16" fillId="27" borderId="21" xfId="0" applyFont="1" applyFill="1" applyBorder="1" applyAlignment="1">
      <alignment horizontal="right" vertical="top" wrapText="1"/>
    </xf>
    <xf numFmtId="0" fontId="38" fillId="27" borderId="21" xfId="0" applyFont="1" applyFill="1" applyBorder="1" applyAlignment="1">
      <alignment horizontal="left" vertical="top" wrapText="1"/>
    </xf>
    <xf numFmtId="0" fontId="49" fillId="0" borderId="3" xfId="0" applyFont="1" applyBorder="1" applyAlignment="1">
      <alignment horizontal="center" vertical="top" wrapText="1"/>
    </xf>
    <xf numFmtId="0" fontId="49" fillId="0" borderId="9" xfId="0" applyFont="1" applyBorder="1" applyAlignment="1">
      <alignment horizontal="center" vertical="top" wrapText="1"/>
    </xf>
    <xf numFmtId="0" fontId="32" fillId="0" borderId="9" xfId="0" applyFont="1" applyBorder="1" applyAlignment="1">
      <alignment vertical="top" wrapText="1"/>
    </xf>
    <xf numFmtId="0" fontId="0" fillId="0" borderId="0" xfId="0" applyAlignment="1">
      <alignment vertical="top" wrapText="1"/>
    </xf>
    <xf numFmtId="0" fontId="18" fillId="2" borderId="12" xfId="0" applyFont="1" applyFill="1" applyBorder="1" applyAlignment="1">
      <alignment vertical="top" wrapText="1"/>
    </xf>
    <xf numFmtId="0" fontId="3" fillId="8" borderId="9" xfId="0" applyFont="1" applyFill="1" applyBorder="1" applyAlignment="1">
      <alignment vertical="top" wrapText="1"/>
    </xf>
    <xf numFmtId="0" fontId="25" fillId="0" borderId="0" xfId="0" applyFont="1" applyAlignment="1">
      <alignment vertical="top" wrapText="1"/>
    </xf>
    <xf numFmtId="0" fontId="18" fillId="2" borderId="19" xfId="0" applyFont="1" applyFill="1" applyBorder="1" applyAlignment="1">
      <alignment vertical="top" wrapText="1"/>
    </xf>
    <xf numFmtId="0" fontId="80" fillId="0" borderId="9" xfId="0" applyFont="1" applyBorder="1" applyAlignment="1">
      <alignment wrapText="1"/>
    </xf>
    <xf numFmtId="0" fontId="32" fillId="0" borderId="10" xfId="0" applyFont="1" applyBorder="1" applyAlignment="1">
      <alignment wrapText="1"/>
    </xf>
    <xf numFmtId="0" fontId="31" fillId="0" borderId="0" xfId="1"/>
    <xf numFmtId="0" fontId="31" fillId="0" borderId="0" xfId="1" applyAlignment="1">
      <alignment vertical="center"/>
    </xf>
    <xf numFmtId="0" fontId="79" fillId="0" borderId="21" xfId="1" applyFont="1" applyBorder="1" applyAlignment="1">
      <alignment horizontal="left" vertical="top" wrapText="1"/>
    </xf>
    <xf numFmtId="0" fontId="31" fillId="0" borderId="9" xfId="1" applyBorder="1" applyAlignment="1">
      <alignment wrapText="1"/>
    </xf>
    <xf numFmtId="0" fontId="31" fillId="0" borderId="9" xfId="1" applyBorder="1"/>
    <xf numFmtId="0" fontId="81" fillId="0" borderId="21" xfId="1" applyFont="1" applyFill="1" applyBorder="1" applyAlignment="1">
      <alignment horizontal="left" vertical="top" wrapText="1"/>
    </xf>
    <xf numFmtId="0" fontId="82" fillId="13" borderId="0" xfId="0" applyFont="1" applyFill="1"/>
    <xf numFmtId="0" fontId="82" fillId="16" borderId="0" xfId="0" applyFont="1" applyFill="1"/>
    <xf numFmtId="0" fontId="82" fillId="17" borderId="0" xfId="0" applyFont="1" applyFill="1"/>
    <xf numFmtId="0" fontId="1" fillId="0" borderId="0" xfId="2" applyFont="1" applyAlignment="1">
      <alignment wrapText="1"/>
    </xf>
    <xf numFmtId="0" fontId="71" fillId="7" borderId="2" xfId="0" applyFont="1" applyFill="1" applyBorder="1" applyAlignment="1">
      <alignment vertical="top" wrapText="1"/>
    </xf>
    <xf numFmtId="0" fontId="71" fillId="5" borderId="2" xfId="0" applyFont="1" applyFill="1" applyBorder="1" applyAlignment="1">
      <alignment vertical="top" wrapText="1"/>
    </xf>
    <xf numFmtId="0" fontId="38" fillId="6" borderId="1" xfId="0" applyFont="1" applyFill="1" applyBorder="1" applyAlignment="1">
      <alignment vertical="top" wrapText="1"/>
    </xf>
    <xf numFmtId="0" fontId="38" fillId="7" borderId="2" xfId="0" applyFont="1" applyFill="1" applyBorder="1" applyAlignment="1">
      <alignment vertical="top" wrapText="1"/>
    </xf>
    <xf numFmtId="0" fontId="38" fillId="25" borderId="1" xfId="0" applyFont="1" applyFill="1" applyBorder="1" applyAlignment="1">
      <alignment vertical="top" wrapText="1"/>
    </xf>
    <xf numFmtId="0" fontId="38" fillId="24" borderId="2" xfId="0" applyFont="1" applyFill="1" applyBorder="1" applyAlignment="1">
      <alignment vertical="top" wrapText="1"/>
    </xf>
    <xf numFmtId="0" fontId="71" fillId="24" borderId="2" xfId="0" applyFont="1" applyFill="1" applyBorder="1" applyAlignment="1">
      <alignment vertical="top" wrapText="1"/>
    </xf>
    <xf numFmtId="0" fontId="28" fillId="14" borderId="0" xfId="0" applyFont="1" applyFill="1" applyAlignment="1">
      <alignment horizontal="center" wrapText="1"/>
    </xf>
    <xf numFmtId="0" fontId="67" fillId="0" borderId="0" xfId="0" applyFont="1" applyAlignment="1">
      <alignment wrapText="1"/>
    </xf>
    <xf numFmtId="0" fontId="38" fillId="2" borderId="1" xfId="0" applyFont="1" applyFill="1" applyBorder="1" applyAlignment="1">
      <alignment vertical="top" wrapText="1"/>
    </xf>
    <xf numFmtId="0" fontId="38" fillId="3" borderId="2" xfId="0" applyFont="1" applyFill="1" applyBorder="1" applyAlignment="1">
      <alignment vertical="top" wrapText="1"/>
    </xf>
    <xf numFmtId="0" fontId="71" fillId="3" borderId="2" xfId="0" applyFont="1" applyFill="1" applyBorder="1" applyAlignment="1">
      <alignment vertical="top" wrapText="1"/>
    </xf>
    <xf numFmtId="0" fontId="59" fillId="0" borderId="0" xfId="0" applyFont="1" applyAlignment="1">
      <alignment wrapText="1"/>
    </xf>
    <xf numFmtId="0" fontId="38" fillId="4" borderId="1" xfId="0" applyFont="1" applyFill="1" applyBorder="1" applyAlignment="1">
      <alignment vertical="top" wrapText="1"/>
    </xf>
    <xf numFmtId="0" fontId="38" fillId="5" borderId="2" xfId="0" applyFont="1" applyFill="1" applyBorder="1" applyAlignment="1">
      <alignment vertical="top" wrapText="1"/>
    </xf>
    <xf numFmtId="0" fontId="18" fillId="3" borderId="9" xfId="0" applyFont="1" applyFill="1" applyBorder="1" applyAlignment="1">
      <alignment vertical="top" wrapText="1"/>
    </xf>
    <xf numFmtId="0" fontId="18" fillId="3" borderId="12" xfId="0" applyFont="1"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9" fillId="2" borderId="15" xfId="0" applyFont="1" applyFill="1" applyBorder="1" applyAlignment="1">
      <alignment vertical="center" wrapText="1"/>
    </xf>
    <xf numFmtId="0" fontId="6" fillId="0" borderId="16" xfId="0" applyFont="1" applyBorder="1" applyAlignment="1">
      <alignment vertical="center"/>
    </xf>
    <xf numFmtId="0" fontId="16" fillId="0" borderId="21" xfId="0" applyFont="1" applyBorder="1" applyAlignment="1">
      <alignment horizontal="left" vertical="top" wrapText="1"/>
    </xf>
    <xf numFmtId="0" fontId="61" fillId="0" borderId="21" xfId="0" applyFont="1" applyBorder="1" applyAlignment="1">
      <alignment horizontal="left" vertical="top" wrapText="1"/>
    </xf>
    <xf numFmtId="0" fontId="69" fillId="0" borderId="21" xfId="0" applyFont="1" applyBorder="1" applyAlignment="1">
      <alignment horizontal="left" vertical="top" wrapText="1"/>
    </xf>
    <xf numFmtId="0" fontId="38" fillId="26" borderId="21" xfId="0" applyFont="1" applyFill="1" applyBorder="1" applyAlignment="1">
      <alignment horizontal="left" vertical="top" wrapText="1"/>
    </xf>
    <xf numFmtId="0" fontId="70" fillId="26" borderId="21" xfId="0" applyFont="1" applyFill="1" applyBorder="1" applyAlignment="1">
      <alignment horizontal="left" vertical="top" wrapText="1"/>
    </xf>
    <xf numFmtId="0" fontId="16" fillId="27" borderId="21" xfId="0" applyFont="1" applyFill="1" applyBorder="1" applyAlignment="1">
      <alignment horizontal="left" vertical="top" wrapText="1"/>
    </xf>
    <xf numFmtId="0" fontId="69" fillId="27" borderId="21" xfId="0" applyFont="1" applyFill="1" applyBorder="1" applyAlignment="1">
      <alignment horizontal="left" vertical="top" wrapText="1"/>
    </xf>
    <xf numFmtId="0" fontId="16" fillId="8" borderId="21" xfId="0" applyFont="1" applyFill="1" applyBorder="1" applyAlignment="1">
      <alignment horizontal="left" vertical="top" wrapText="1"/>
    </xf>
    <xf numFmtId="0" fontId="61" fillId="8" borderId="21" xfId="0" applyFont="1" applyFill="1" applyBorder="1" applyAlignment="1">
      <alignment horizontal="left" vertical="top" wrapText="1"/>
    </xf>
    <xf numFmtId="1" fontId="16" fillId="0" borderId="21" xfId="0" applyNumberFormat="1" applyFont="1" applyBorder="1" applyAlignment="1">
      <alignment horizontal="left" vertical="top" wrapText="1"/>
    </xf>
    <xf numFmtId="0" fontId="38" fillId="0" borderId="21" xfId="0" applyFont="1" applyBorder="1" applyAlignment="1">
      <alignment horizontal="left" vertical="top" wrapText="1"/>
    </xf>
    <xf numFmtId="0" fontId="69" fillId="26" borderId="21" xfId="0" applyFont="1" applyFill="1" applyBorder="1" applyAlignment="1">
      <alignment horizontal="left" vertical="top" wrapText="1"/>
    </xf>
    <xf numFmtId="0" fontId="16" fillId="26" borderId="21" xfId="0" applyFont="1" applyFill="1" applyBorder="1" applyAlignment="1">
      <alignment horizontal="left" vertical="top" wrapText="1"/>
    </xf>
    <xf numFmtId="0" fontId="61" fillId="26" borderId="21" xfId="0" applyFont="1" applyFill="1" applyBorder="1" applyAlignment="1">
      <alignment horizontal="left" vertical="top" wrapText="1"/>
    </xf>
    <xf numFmtId="0" fontId="56" fillId="26" borderId="21" xfId="0" applyFont="1" applyFill="1" applyBorder="1" applyAlignment="1">
      <alignment horizontal="left" vertical="top" wrapText="1"/>
    </xf>
    <xf numFmtId="0" fontId="16" fillId="16" borderId="21" xfId="0" applyFont="1" applyFill="1" applyBorder="1" applyAlignment="1">
      <alignment horizontal="left" vertical="top" wrapText="1"/>
    </xf>
    <xf numFmtId="0" fontId="69" fillId="16" borderId="21" xfId="0" applyFont="1" applyFill="1" applyBorder="1" applyAlignment="1">
      <alignment horizontal="left" vertical="top" wrapText="1"/>
    </xf>
    <xf numFmtId="0" fontId="18" fillId="2" borderId="4" xfId="0" applyFont="1" applyFill="1" applyBorder="1" applyAlignment="1">
      <alignment vertical="top" wrapText="1"/>
    </xf>
    <xf numFmtId="0" fontId="6" fillId="0" borderId="5" xfId="0" applyFont="1" applyBorder="1" applyAlignment="1">
      <alignment wrapText="1"/>
    </xf>
    <xf numFmtId="0" fontId="10" fillId="8" borderId="9" xfId="0" applyFont="1" applyFill="1" applyBorder="1" applyAlignment="1">
      <alignment wrapText="1"/>
    </xf>
    <xf numFmtId="0" fontId="6" fillId="8" borderId="9" xfId="0" applyFont="1" applyFill="1" applyBorder="1" applyAlignment="1">
      <alignment wrapText="1"/>
    </xf>
    <xf numFmtId="0" fontId="18" fillId="2" borderId="0" xfId="0" applyFont="1" applyFill="1" applyAlignment="1">
      <alignment wrapText="1"/>
    </xf>
    <xf numFmtId="0" fontId="0" fillId="0" borderId="0" xfId="0" applyAlignment="1">
      <alignment wrapText="1"/>
    </xf>
    <xf numFmtId="0" fontId="10" fillId="0" borderId="9" xfId="0" applyFont="1" applyBorder="1" applyAlignment="1">
      <alignment horizontal="center" wrapText="1"/>
    </xf>
    <xf numFmtId="0" fontId="6" fillId="0" borderId="9" xfId="0" applyFont="1" applyBorder="1" applyAlignment="1">
      <alignment wrapText="1"/>
    </xf>
    <xf numFmtId="0" fontId="10" fillId="0" borderId="15" xfId="0" applyFont="1" applyBorder="1" applyAlignment="1">
      <alignment horizontal="center" wrapText="1"/>
    </xf>
    <xf numFmtId="0" fontId="10" fillId="0" borderId="20" xfId="0" applyFont="1" applyBorder="1" applyAlignment="1">
      <alignment horizontal="center" wrapText="1"/>
    </xf>
    <xf numFmtId="0" fontId="10" fillId="0" borderId="16" xfId="0" applyFont="1" applyBorder="1" applyAlignment="1">
      <alignment horizontal="center" wrapText="1"/>
    </xf>
    <xf numFmtId="1" fontId="10" fillId="0" borderId="15" xfId="0" applyNumberFormat="1" applyFont="1" applyBorder="1" applyAlignment="1">
      <alignment horizontal="center" wrapText="1"/>
    </xf>
    <xf numFmtId="1" fontId="10" fillId="0" borderId="20" xfId="0" applyNumberFormat="1" applyFont="1" applyBorder="1" applyAlignment="1">
      <alignment horizontal="center" wrapText="1"/>
    </xf>
    <xf numFmtId="1" fontId="10" fillId="0" borderId="16" xfId="0" applyNumberFormat="1" applyFont="1" applyBorder="1" applyAlignment="1">
      <alignment horizontal="center" wrapText="1"/>
    </xf>
    <xf numFmtId="0" fontId="0" fillId="0" borderId="9" xfId="0" applyBorder="1" applyAlignment="1">
      <alignment wrapText="1"/>
    </xf>
    <xf numFmtId="0" fontId="18" fillId="0" borderId="9" xfId="0" applyFont="1" applyBorder="1" applyAlignment="1">
      <alignment horizontal="center" wrapText="1"/>
    </xf>
    <xf numFmtId="0" fontId="0" fillId="0" borderId="9" xfId="0" applyBorder="1" applyAlignment="1">
      <alignment horizontal="center" wrapText="1"/>
    </xf>
    <xf numFmtId="0" fontId="10" fillId="0" borderId="17" xfId="0" applyFont="1" applyBorder="1" applyAlignment="1">
      <alignment horizontal="center" wrapText="1"/>
    </xf>
    <xf numFmtId="0" fontId="0" fillId="0" borderId="18" xfId="0" applyBorder="1" applyAlignment="1">
      <alignment wrapText="1"/>
    </xf>
    <xf numFmtId="0" fontId="10" fillId="0" borderId="15" xfId="0" applyFont="1" applyBorder="1" applyAlignment="1">
      <alignment horizontal="center" vertical="top" wrapText="1"/>
    </xf>
    <xf numFmtId="0" fontId="10" fillId="0" borderId="20" xfId="0" applyFont="1" applyBorder="1" applyAlignment="1">
      <alignment horizontal="center" vertical="top" wrapText="1"/>
    </xf>
    <xf numFmtId="0" fontId="10" fillId="0" borderId="16" xfId="0" applyFont="1" applyBorder="1" applyAlignment="1">
      <alignment horizontal="center" vertical="top" wrapText="1"/>
    </xf>
    <xf numFmtId="0" fontId="10" fillId="0" borderId="6" xfId="0" applyFont="1" applyBorder="1" applyAlignment="1">
      <alignment horizontal="center" vertical="top" wrapText="1"/>
    </xf>
    <xf numFmtId="0" fontId="6" fillId="0" borderId="8" xfId="0" applyFont="1" applyBorder="1" applyAlignment="1">
      <alignment wrapText="1"/>
    </xf>
    <xf numFmtId="0" fontId="10" fillId="8" borderId="2" xfId="0" applyFont="1" applyFill="1" applyBorder="1" applyAlignment="1">
      <alignment vertical="top" wrapText="1"/>
    </xf>
    <xf numFmtId="0" fontId="6" fillId="8" borderId="1" xfId="0" applyFont="1" applyFill="1" applyBorder="1" applyAlignment="1">
      <alignment wrapText="1"/>
    </xf>
    <xf numFmtId="1" fontId="10" fillId="0" borderId="15" xfId="0" applyNumberFormat="1" applyFont="1" applyBorder="1" applyAlignment="1">
      <alignment horizontal="center" vertical="top" wrapText="1"/>
    </xf>
    <xf numFmtId="1" fontId="10" fillId="0" borderId="20" xfId="0" applyNumberFormat="1" applyFont="1" applyBorder="1" applyAlignment="1">
      <alignment horizontal="center" vertical="top" wrapText="1"/>
    </xf>
    <xf numFmtId="1" fontId="10" fillId="0" borderId="16" xfId="0" applyNumberFormat="1" applyFont="1" applyBorder="1" applyAlignment="1">
      <alignment horizontal="center" vertical="top" wrapText="1"/>
    </xf>
    <xf numFmtId="0" fontId="18" fillId="8" borderId="9" xfId="2" applyFont="1" applyFill="1" applyBorder="1" applyAlignment="1">
      <alignment wrapText="1"/>
    </xf>
    <xf numFmtId="0" fontId="24" fillId="8" borderId="9" xfId="2" applyFont="1" applyFill="1" applyBorder="1" applyAlignment="1">
      <alignment wrapText="1"/>
    </xf>
    <xf numFmtId="0" fontId="18" fillId="0" borderId="15" xfId="2" applyFont="1" applyBorder="1" applyAlignment="1">
      <alignment horizontal="center" wrapText="1"/>
    </xf>
    <xf numFmtId="0" fontId="18" fillId="0" borderId="20" xfId="2" applyFont="1" applyBorder="1" applyAlignment="1">
      <alignment horizontal="center" wrapText="1"/>
    </xf>
    <xf numFmtId="0" fontId="18" fillId="0" borderId="16" xfId="2" applyFont="1" applyBorder="1" applyAlignment="1">
      <alignment horizontal="center" wrapText="1"/>
    </xf>
    <xf numFmtId="0" fontId="18" fillId="2" borderId="0" xfId="2" applyFont="1" applyFill="1" applyAlignment="1">
      <alignment wrapText="1"/>
    </xf>
    <xf numFmtId="0" fontId="2" fillId="0" borderId="0" xfId="2" applyAlignment="1">
      <alignment wrapText="1"/>
    </xf>
    <xf numFmtId="1" fontId="18" fillId="0" borderId="15" xfId="2" applyNumberFormat="1" applyFont="1" applyBorder="1" applyAlignment="1">
      <alignment horizontal="center" wrapText="1"/>
    </xf>
    <xf numFmtId="1" fontId="18" fillId="0" borderId="20" xfId="2" applyNumberFormat="1" applyFont="1" applyBorder="1" applyAlignment="1">
      <alignment horizontal="center" wrapText="1"/>
    </xf>
    <xf numFmtId="1" fontId="18" fillId="0" borderId="16" xfId="2" applyNumberFormat="1" applyFont="1" applyBorder="1" applyAlignment="1">
      <alignment horizontal="center" wrapText="1"/>
    </xf>
    <xf numFmtId="0" fontId="18" fillId="0" borderId="9" xfId="2" applyFont="1" applyBorder="1" applyAlignment="1">
      <alignment horizontal="center" wrapText="1"/>
    </xf>
    <xf numFmtId="0" fontId="24" fillId="0" borderId="9" xfId="2" applyFont="1" applyBorder="1" applyAlignment="1">
      <alignment wrapText="1"/>
    </xf>
    <xf numFmtId="0" fontId="2" fillId="0" borderId="9" xfId="2" applyBorder="1" applyAlignment="1">
      <alignment horizontal="center" wrapText="1"/>
    </xf>
    <xf numFmtId="0" fontId="2" fillId="0" borderId="9" xfId="2" applyBorder="1" applyAlignment="1">
      <alignment wrapText="1"/>
    </xf>
    <xf numFmtId="0" fontId="10" fillId="8" borderId="9" xfId="0" applyFont="1" applyFill="1" applyBorder="1" applyAlignment="1">
      <alignment vertical="top" wrapText="1"/>
    </xf>
    <xf numFmtId="0" fontId="18" fillId="0" borderId="15" xfId="0" applyFont="1" applyBorder="1" applyAlignment="1">
      <alignment horizontal="center" wrapText="1"/>
    </xf>
    <xf numFmtId="0" fontId="18" fillId="0" borderId="20" xfId="0" applyFont="1" applyBorder="1" applyAlignment="1">
      <alignment horizontal="center" wrapText="1"/>
    </xf>
    <xf numFmtId="0" fontId="18" fillId="0" borderId="16" xfId="0" applyFont="1" applyBorder="1" applyAlignment="1">
      <alignment horizontal="center" wrapText="1"/>
    </xf>
    <xf numFmtId="0" fontId="18" fillId="0" borderId="14" xfId="0" applyFont="1" applyBorder="1" applyAlignment="1">
      <alignment horizontal="center"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14" xfId="0" applyFont="1" applyBorder="1" applyAlignment="1">
      <alignment horizontal="center" wrapText="1"/>
    </xf>
    <xf numFmtId="0" fontId="18" fillId="2" borderId="19" xfId="0" applyFont="1" applyFill="1" applyBorder="1" applyAlignment="1">
      <alignment wrapText="1"/>
    </xf>
    <xf numFmtId="0" fontId="0" fillId="0" borderId="19" xfId="0" applyBorder="1" applyAlignment="1">
      <alignment wrapText="1"/>
    </xf>
    <xf numFmtId="0" fontId="18" fillId="18" borderId="15" xfId="2" applyFont="1" applyFill="1" applyBorder="1" applyAlignment="1">
      <alignment horizontal="center" wrapText="1"/>
    </xf>
    <xf numFmtId="0" fontId="18" fillId="18" borderId="20" xfId="2" applyFont="1" applyFill="1" applyBorder="1" applyAlignment="1">
      <alignment horizontal="center" wrapText="1"/>
    </xf>
    <xf numFmtId="0" fontId="18" fillId="18" borderId="16" xfId="2" applyFont="1" applyFill="1" applyBorder="1" applyAlignment="1">
      <alignment horizontal="center" wrapText="1"/>
    </xf>
    <xf numFmtId="0" fontId="10" fillId="11" borderId="15" xfId="0" applyFont="1" applyFill="1" applyBorder="1" applyAlignment="1">
      <alignment wrapText="1"/>
    </xf>
    <xf numFmtId="0" fontId="10" fillId="11" borderId="16" xfId="0" applyFont="1" applyFill="1" applyBorder="1" applyAlignment="1">
      <alignment wrapText="1"/>
    </xf>
    <xf numFmtId="0" fontId="22" fillId="10" borderId="19" xfId="0" applyFont="1" applyFill="1" applyBorder="1" applyAlignment="1">
      <alignment wrapText="1"/>
    </xf>
    <xf numFmtId="0" fontId="10" fillId="0" borderId="12" xfId="0" applyFont="1" applyBorder="1" applyAlignment="1">
      <alignment horizontal="center" wrapText="1"/>
    </xf>
    <xf numFmtId="0" fontId="18" fillId="0" borderId="12" xfId="0" applyFont="1" applyBorder="1" applyAlignment="1">
      <alignment horizontal="center" wrapText="1"/>
    </xf>
    <xf numFmtId="0" fontId="10" fillId="11" borderId="9" xfId="0" applyFont="1" applyFill="1" applyBorder="1" applyAlignment="1">
      <alignment wrapText="1"/>
    </xf>
    <xf numFmtId="0" fontId="10" fillId="11" borderId="9" xfId="0" applyFont="1" applyFill="1" applyBorder="1" applyAlignment="1">
      <alignment vertical="top" wrapText="1"/>
    </xf>
    <xf numFmtId="0" fontId="22" fillId="10" borderId="0" xfId="0" applyFont="1" applyFill="1" applyAlignment="1">
      <alignment wrapText="1"/>
    </xf>
    <xf numFmtId="0" fontId="18" fillId="19" borderId="0" xfId="2" applyFont="1" applyFill="1" applyAlignment="1">
      <alignment wrapText="1"/>
    </xf>
    <xf numFmtId="0" fontId="18" fillId="18" borderId="9" xfId="2" applyFont="1" applyFill="1" applyBorder="1" applyAlignment="1">
      <alignment horizontal="center" wrapText="1"/>
    </xf>
    <xf numFmtId="0" fontId="2" fillId="18" borderId="9" xfId="2" applyFill="1" applyBorder="1" applyAlignment="1">
      <alignment horizontal="center" wrapText="1"/>
    </xf>
    <xf numFmtId="0" fontId="18" fillId="18" borderId="9" xfId="2" applyFont="1" applyFill="1" applyBorder="1" applyAlignment="1">
      <alignment wrapText="1"/>
    </xf>
    <xf numFmtId="0" fontId="18" fillId="18" borderId="9" xfId="2" applyFont="1" applyFill="1" applyBorder="1" applyAlignment="1">
      <alignment vertical="top" wrapText="1"/>
    </xf>
    <xf numFmtId="0" fontId="9" fillId="4" borderId="0" xfId="4" applyFont="1" applyFill="1" applyAlignment="1">
      <alignment vertical="top" wrapText="1"/>
    </xf>
    <xf numFmtId="0" fontId="4" fillId="5" borderId="6" xfId="4" applyFont="1" applyFill="1" applyBorder="1" applyAlignment="1">
      <alignment horizontal="left" vertical="top" wrapText="1"/>
    </xf>
    <xf numFmtId="0" fontId="16" fillId="21" borderId="2" xfId="4" applyFont="1" applyFill="1" applyBorder="1" applyAlignment="1">
      <alignment horizontal="left" vertical="top" wrapText="1"/>
    </xf>
    <xf numFmtId="0" fontId="16" fillId="4" borderId="0" xfId="4" applyFont="1" applyFill="1" applyAlignment="1">
      <alignment horizontal="left" vertical="top" wrapText="1"/>
    </xf>
    <xf numFmtId="0" fontId="16" fillId="0" borderId="6" xfId="4" applyFont="1" applyBorder="1" applyAlignment="1">
      <alignment horizontal="left" vertical="top" wrapText="1"/>
    </xf>
    <xf numFmtId="0" fontId="16" fillId="0" borderId="6" xfId="4" applyFont="1" applyBorder="1" applyAlignment="1">
      <alignment horizontal="center" vertical="top" wrapText="1"/>
    </xf>
    <xf numFmtId="0" fontId="61" fillId="0" borderId="8" xfId="4" applyFont="1" applyBorder="1" applyAlignment="1">
      <alignment horizontal="center"/>
    </xf>
    <xf numFmtId="0" fontId="16" fillId="22" borderId="2" xfId="4" applyFont="1" applyFill="1" applyBorder="1" applyAlignment="1">
      <alignment horizontal="left" vertical="top" wrapText="1"/>
    </xf>
    <xf numFmtId="1" fontId="16" fillId="0" borderId="4" xfId="4" applyNumberFormat="1" applyFont="1" applyBorder="1" applyAlignment="1">
      <alignment horizontal="left" vertical="top" wrapText="1"/>
    </xf>
    <xf numFmtId="0" fontId="16" fillId="16" borderId="1" xfId="4" applyFont="1" applyFill="1" applyBorder="1" applyAlignment="1">
      <alignment horizontal="left" vertical="top" wrapText="1"/>
    </xf>
    <xf numFmtId="0" fontId="16" fillId="0" borderId="8" xfId="4" applyFont="1" applyBorder="1" applyAlignment="1">
      <alignment horizontal="left" vertical="top" wrapText="1"/>
    </xf>
    <xf numFmtId="0" fontId="63" fillId="4" borderId="0" xfId="4" applyFont="1" applyFill="1" applyAlignment="1">
      <alignment horizontal="left" vertical="top" wrapText="1"/>
    </xf>
    <xf numFmtId="0" fontId="16" fillId="0" borderId="8" xfId="4" applyFont="1" applyBorder="1" applyAlignment="1">
      <alignment horizontal="center" vertical="top" wrapText="1"/>
    </xf>
    <xf numFmtId="0" fontId="16" fillId="0" borderId="1" xfId="4" applyFont="1" applyBorder="1" applyAlignment="1">
      <alignment horizontal="left" vertical="top" wrapText="1"/>
    </xf>
    <xf numFmtId="0" fontId="16" fillId="27" borderId="1" xfId="4" applyFont="1" applyFill="1" applyBorder="1" applyAlignment="1">
      <alignment horizontal="left" vertical="top" wrapText="1"/>
    </xf>
    <xf numFmtId="0" fontId="16" fillId="4" borderId="4" xfId="4" applyFont="1" applyFill="1" applyBorder="1" applyAlignment="1">
      <alignment horizontal="left" vertical="top" wrapText="1"/>
    </xf>
    <xf numFmtId="0" fontId="10" fillId="0" borderId="1" xfId="4" applyFont="1" applyBorder="1" applyAlignment="1">
      <alignment horizontal="left" vertical="top" wrapText="1"/>
    </xf>
    <xf numFmtId="0" fontId="10" fillId="4" borderId="4" xfId="4" applyFont="1" applyFill="1" applyBorder="1" applyAlignment="1">
      <alignment horizontal="left" vertical="top" wrapText="1"/>
    </xf>
    <xf numFmtId="0" fontId="10" fillId="21" borderId="2" xfId="4" applyFont="1" applyFill="1" applyBorder="1" applyAlignment="1">
      <alignment horizontal="left" vertical="top" wrapText="1"/>
    </xf>
    <xf numFmtId="1" fontId="10" fillId="0" borderId="4" xfId="4" applyNumberFormat="1" applyFont="1" applyBorder="1" applyAlignment="1">
      <alignment horizontal="left" vertical="top" wrapText="1"/>
    </xf>
    <xf numFmtId="0" fontId="10" fillId="4" borderId="0" xfId="4" applyFont="1" applyFill="1" applyAlignment="1">
      <alignment horizontal="left" vertical="top" wrapText="1"/>
    </xf>
    <xf numFmtId="0" fontId="10" fillId="0" borderId="6" xfId="4" applyFont="1" applyBorder="1" applyAlignment="1">
      <alignment horizontal="left" vertical="top" wrapText="1"/>
    </xf>
    <xf numFmtId="0" fontId="10" fillId="0" borderId="4" xfId="4" applyFont="1" applyBorder="1" applyAlignment="1">
      <alignment horizontal="left" vertical="top" wrapText="1"/>
    </xf>
    <xf numFmtId="0" fontId="10" fillId="6" borderId="0" xfId="4" applyFont="1" applyFill="1" applyAlignment="1">
      <alignment vertical="top" wrapText="1"/>
    </xf>
    <xf numFmtId="0" fontId="4" fillId="7" borderId="6" xfId="4" applyFont="1" applyFill="1" applyBorder="1" applyAlignment="1">
      <alignment horizontal="left" vertical="top" wrapText="1"/>
    </xf>
    <xf numFmtId="0" fontId="16" fillId="0" borderId="1" xfId="4" applyFont="1" applyBorder="1" applyAlignment="1">
      <alignment horizontal="center" vertical="top" wrapText="1"/>
    </xf>
    <xf numFmtId="0" fontId="16" fillId="6" borderId="4" xfId="4" applyFont="1" applyFill="1" applyBorder="1" applyAlignment="1">
      <alignment vertical="top" wrapText="1"/>
    </xf>
    <xf numFmtId="0" fontId="16" fillId="21" borderId="2" xfId="4" applyFont="1" applyFill="1" applyBorder="1" applyAlignment="1">
      <alignment horizontal="left" wrapText="1"/>
    </xf>
    <xf numFmtId="0" fontId="16" fillId="0" borderId="1" xfId="4" applyFont="1" applyBorder="1" applyAlignment="1">
      <alignment horizontal="center" wrapText="1"/>
    </xf>
    <xf numFmtId="1" fontId="16" fillId="0" borderId="4" xfId="4" applyNumberFormat="1" applyFont="1" applyBorder="1" applyAlignment="1">
      <alignment horizontal="center" wrapText="1"/>
    </xf>
    <xf numFmtId="0" fontId="56" fillId="6" borderId="0" xfId="4" applyFont="1" applyFill="1" applyAlignment="1">
      <alignment wrapText="1"/>
    </xf>
    <xf numFmtId="0" fontId="16" fillId="0" borderId="6" xfId="4" applyFont="1" applyBorder="1" applyAlignment="1">
      <alignment horizontal="center" wrapText="1"/>
    </xf>
    <xf numFmtId="0" fontId="16" fillId="21" borderId="2" xfId="4" applyFont="1" applyFill="1" applyBorder="1" applyAlignment="1">
      <alignment wrapText="1"/>
    </xf>
    <xf numFmtId="0" fontId="61" fillId="0" borderId="1" xfId="4" applyFont="1" applyBorder="1" applyAlignment="1">
      <alignment vertical="top"/>
    </xf>
    <xf numFmtId="0" fontId="61" fillId="0" borderId="3" xfId="4" applyFont="1" applyBorder="1" applyAlignment="1">
      <alignment vertical="top"/>
    </xf>
    <xf numFmtId="0" fontId="61" fillId="0" borderId="5" xfId="4" applyFont="1" applyBorder="1" applyAlignment="1">
      <alignment vertical="top"/>
    </xf>
    <xf numFmtId="0" fontId="61" fillId="0" borderId="8" xfId="4" applyFont="1" applyBorder="1" applyAlignment="1">
      <alignment vertical="top"/>
    </xf>
    <xf numFmtId="0" fontId="16" fillId="21" borderId="2" xfId="4" applyFont="1" applyFill="1" applyBorder="1" applyAlignment="1">
      <alignment vertical="top" wrapText="1"/>
    </xf>
    <xf numFmtId="1" fontId="16" fillId="0" borderId="4" xfId="4" applyNumberFormat="1" applyFont="1" applyBorder="1" applyAlignment="1">
      <alignment horizontal="center" vertical="top" wrapText="1"/>
    </xf>
    <xf numFmtId="0" fontId="61" fillId="0" borderId="7" xfId="4" applyFont="1" applyBorder="1" applyAlignment="1">
      <alignment vertical="top"/>
    </xf>
    <xf numFmtId="0" fontId="56" fillId="21" borderId="2" xfId="4" applyFont="1" applyFill="1" applyBorder="1" applyAlignment="1">
      <alignment vertical="top" wrapText="1"/>
    </xf>
    <xf numFmtId="0" fontId="56" fillId="0" borderId="1" xfId="4" applyFont="1" applyBorder="1" applyAlignment="1">
      <alignment horizontal="center" vertical="top" wrapText="1"/>
    </xf>
    <xf numFmtId="1" fontId="56" fillId="0" borderId="4" xfId="4" applyNumberFormat="1" applyFont="1" applyBorder="1" applyAlignment="1">
      <alignment horizontal="center" vertical="top" wrapText="1"/>
    </xf>
    <xf numFmtId="0" fontId="56" fillId="6" borderId="0" xfId="4" applyFont="1" applyFill="1" applyAlignment="1">
      <alignment vertical="top" wrapText="1"/>
    </xf>
    <xf numFmtId="0" fontId="61" fillId="0" borderId="0" xfId="4" applyFont="1" applyAlignment="1">
      <alignment vertical="top"/>
    </xf>
    <xf numFmtId="0" fontId="56" fillId="0" borderId="6" xfId="4" applyFont="1" applyBorder="1" applyAlignment="1">
      <alignment horizontal="center" vertical="top" wrapText="1"/>
    </xf>
    <xf numFmtId="0" fontId="18" fillId="25" borderId="1" xfId="0" applyFont="1" applyFill="1" applyBorder="1" applyAlignment="1">
      <alignment vertical="top" wrapText="1"/>
    </xf>
    <xf numFmtId="0" fontId="18" fillId="24" borderId="2" xfId="0" applyFont="1" applyFill="1" applyBorder="1" applyAlignment="1">
      <alignment vertical="top" wrapText="1"/>
    </xf>
    <xf numFmtId="0" fontId="21" fillId="24" borderId="2" xfId="0" applyFont="1" applyFill="1" applyBorder="1" applyAlignment="1">
      <alignment vertical="top" wrapText="1"/>
    </xf>
    <xf numFmtId="0" fontId="18" fillId="0" borderId="6" xfId="2" applyFont="1" applyBorder="1" applyAlignment="1">
      <alignment horizontal="center" wrapText="1"/>
    </xf>
    <xf numFmtId="0" fontId="18" fillId="8" borderId="2" xfId="2" applyFont="1" applyFill="1" applyBorder="1" applyAlignment="1">
      <alignment wrapText="1"/>
    </xf>
    <xf numFmtId="0" fontId="18" fillId="4" borderId="0" xfId="2" applyFont="1" applyFill="1" applyAlignment="1">
      <alignment wrapText="1"/>
    </xf>
    <xf numFmtId="0" fontId="18" fillId="11" borderId="9" xfId="2" applyFont="1" applyFill="1" applyBorder="1" applyAlignment="1">
      <alignment wrapText="1"/>
    </xf>
    <xf numFmtId="0" fontId="38" fillId="0" borderId="6" xfId="2" applyFont="1" applyBorder="1" applyAlignment="1">
      <alignment horizontal="center" wrapText="1"/>
    </xf>
    <xf numFmtId="0" fontId="18" fillId="0" borderId="10" xfId="2" applyFont="1" applyBorder="1" applyAlignment="1">
      <alignment horizontal="center" wrapText="1"/>
    </xf>
    <xf numFmtId="0" fontId="18" fillId="0" borderId="2" xfId="2" applyFont="1" applyBorder="1" applyAlignment="1">
      <alignment horizontal="center" wrapText="1"/>
    </xf>
    <xf numFmtId="0" fontId="18" fillId="10" borderId="0" xfId="2" applyFont="1" applyFill="1" applyAlignment="1">
      <alignment horizontal="left" wrapText="1"/>
    </xf>
    <xf numFmtId="0" fontId="22" fillId="0" borderId="0" xfId="2" applyFont="1" applyAlignment="1">
      <alignment wrapText="1"/>
    </xf>
    <xf numFmtId="0" fontId="22" fillId="10" borderId="0" xfId="2" applyFont="1" applyFill="1" applyAlignment="1">
      <alignment wrapText="1"/>
    </xf>
    <xf numFmtId="0" fontId="18" fillId="0" borderId="0" xfId="2" applyFont="1" applyAlignment="1">
      <alignment wrapText="1"/>
    </xf>
    <xf numFmtId="0" fontId="18" fillId="0" borderId="9" xfId="2" applyFont="1" applyBorder="1" applyAlignment="1">
      <alignment wrapText="1"/>
    </xf>
    <xf numFmtId="0" fontId="18" fillId="0" borderId="9" xfId="2" applyFont="1" applyBorder="1" applyAlignment="1">
      <alignment vertical="top" wrapText="1"/>
    </xf>
    <xf numFmtId="0" fontId="3" fillId="0" borderId="9" xfId="0" applyFont="1" applyFill="1" applyBorder="1" applyAlignment="1">
      <alignment vertical="top" wrapText="1"/>
    </xf>
    <xf numFmtId="0" fontId="30" fillId="14" borderId="0" xfId="0" applyFont="1" applyFill="1" applyAlignment="1"/>
    <xf numFmtId="0" fontId="68" fillId="0" borderId="0" xfId="0" applyFont="1" applyAlignment="1"/>
    <xf numFmtId="0" fontId="70" fillId="0" borderId="1" xfId="0" applyFont="1" applyBorder="1" applyAlignment="1"/>
    <xf numFmtId="0" fontId="70" fillId="0" borderId="3" xfId="0" applyFont="1" applyBorder="1" applyAlignment="1"/>
    <xf numFmtId="0" fontId="61" fillId="0" borderId="3" xfId="0" applyFont="1" applyBorder="1" applyAlignment="1"/>
    <xf numFmtId="0" fontId="69" fillId="0" borderId="0" xfId="0" applyFont="1" applyAlignment="1"/>
    <xf numFmtId="0" fontId="70" fillId="25" borderId="1" xfId="0" applyFont="1" applyFill="1" applyBorder="1" applyAlignment="1"/>
    <xf numFmtId="0" fontId="70" fillId="24" borderId="3" xfId="0" applyFont="1" applyFill="1" applyBorder="1" applyAlignment="1"/>
    <xf numFmtId="0" fontId="61" fillId="24" borderId="3" xfId="0" applyFont="1" applyFill="1" applyBorder="1" applyAlignment="1"/>
    <xf numFmtId="0" fontId="20" fillId="0" borderId="9" xfId="0" applyFont="1" applyBorder="1" applyAlignment="1"/>
    <xf numFmtId="0" fontId="6" fillId="8" borderId="9" xfId="0" applyFont="1" applyFill="1" applyBorder="1" applyAlignment="1"/>
    <xf numFmtId="0" fontId="6" fillId="0" borderId="5" xfId="0" applyFont="1" applyBorder="1" applyAlignment="1"/>
    <xf numFmtId="0" fontId="0" fillId="10" borderId="0" xfId="0" applyFill="1" applyAlignment="1"/>
    <xf numFmtId="0" fontId="6" fillId="0" borderId="9" xfId="0" applyFont="1" applyBorder="1" applyAlignment="1"/>
    <xf numFmtId="0" fontId="0" fillId="0" borderId="9" xfId="0" applyBorder="1" applyAlignment="1"/>
    <xf numFmtId="0" fontId="6" fillId="11" borderId="9" xfId="0" applyFont="1" applyFill="1" applyBorder="1" applyAlignment="1"/>
    <xf numFmtId="0" fontId="2" fillId="19" borderId="0" xfId="2" applyFill="1" applyAlignment="1"/>
    <xf numFmtId="0" fontId="24" fillId="18" borderId="9" xfId="2" applyFont="1" applyFill="1" applyBorder="1" applyAlignment="1"/>
    <xf numFmtId="0" fontId="2" fillId="18" borderId="9" xfId="2" applyFill="1" applyBorder="1" applyAlignment="1"/>
    <xf numFmtId="0" fontId="6" fillId="0" borderId="0" xfId="4" applyFont="1" applyAlignment="1"/>
    <xf numFmtId="0" fontId="6" fillId="0" borderId="22" xfId="4" applyFont="1" applyBorder="1" applyAlignment="1"/>
    <xf numFmtId="0" fontId="6" fillId="0" borderId="8" xfId="4" applyFont="1" applyBorder="1" applyAlignment="1"/>
    <xf numFmtId="0" fontId="61" fillId="0" borderId="0" xfId="4" applyFont="1" applyAlignment="1"/>
    <xf numFmtId="0" fontId="61" fillId="0" borderId="1" xfId="4" applyFont="1" applyBorder="1" applyAlignment="1"/>
    <xf numFmtId="0" fontId="61" fillId="0" borderId="3" xfId="4" applyFont="1" applyBorder="1" applyAlignment="1"/>
    <xf numFmtId="0" fontId="61" fillId="0" borderId="7" xfId="4" applyFont="1" applyBorder="1" applyAlignment="1"/>
    <xf numFmtId="0" fontId="61" fillId="0" borderId="5" xfId="4" applyFont="1" applyBorder="1" applyAlignment="1"/>
    <xf numFmtId="0" fontId="61" fillId="27" borderId="1" xfId="4" applyFont="1" applyFill="1" applyBorder="1" applyAlignment="1"/>
    <xf numFmtId="0" fontId="61" fillId="27" borderId="3" xfId="4" applyFont="1" applyFill="1" applyBorder="1" applyAlignment="1"/>
    <xf numFmtId="0" fontId="61" fillId="0" borderId="8" xfId="4" applyFont="1" applyBorder="1" applyAlignment="1"/>
    <xf numFmtId="0" fontId="61" fillId="16" borderId="1" xfId="4" applyFont="1" applyFill="1" applyBorder="1" applyAlignment="1"/>
    <xf numFmtId="0" fontId="61" fillId="16" borderId="3" xfId="4" applyFont="1" applyFill="1" applyBorder="1" applyAlignment="1"/>
    <xf numFmtId="0" fontId="6" fillId="0" borderId="1" xfId="4" applyFont="1" applyBorder="1" applyAlignment="1"/>
    <xf numFmtId="0" fontId="6" fillId="0" borderId="3" xfId="4" applyFont="1" applyBorder="1" applyAlignment="1"/>
    <xf numFmtId="0" fontId="6" fillId="0" borderId="7" xfId="4" applyFont="1" applyBorder="1" applyAlignment="1"/>
    <xf numFmtId="0" fontId="6" fillId="0" borderId="5" xfId="4" applyFont="1" applyBorder="1" applyAlignment="1"/>
    <xf numFmtId="0" fontId="19" fillId="25" borderId="1" xfId="0" applyFont="1" applyFill="1" applyBorder="1" applyAlignment="1"/>
    <xf numFmtId="0" fontId="19" fillId="24" borderId="3" xfId="0" applyFont="1" applyFill="1" applyBorder="1" applyAlignment="1"/>
    <xf numFmtId="0" fontId="6" fillId="24" borderId="3" xfId="0" applyFont="1" applyFill="1" applyBorder="1" applyAlignment="1"/>
    <xf numFmtId="0" fontId="2" fillId="0" borderId="0" xfId="2" applyAlignment="1"/>
    <xf numFmtId="0" fontId="24" fillId="0" borderId="9" xfId="2" applyFont="1" applyBorder="1" applyAlignment="1"/>
    <xf numFmtId="0" fontId="2" fillId="0" borderId="9" xfId="2" applyBorder="1" applyAlignment="1"/>
    <xf numFmtId="0" fontId="24" fillId="8" borderId="9" xfId="2" applyFont="1" applyFill="1" applyBorder="1" applyAlignment="1"/>
    <xf numFmtId="0" fontId="2" fillId="10" borderId="0" xfId="2" applyFill="1" applyAlignment="1"/>
    <xf numFmtId="0" fontId="24" fillId="11" borderId="9" xfId="2" applyFont="1" applyFill="1" applyBorder="1" applyAlignment="1"/>
    <xf numFmtId="0" fontId="24" fillId="8" borderId="1" xfId="2" applyFont="1" applyFill="1" applyBorder="1" applyAlignment="1"/>
    <xf numFmtId="0" fontId="24" fillId="8" borderId="3" xfId="2" applyFont="1" applyFill="1" applyBorder="1" applyAlignment="1"/>
    <xf numFmtId="0" fontId="24" fillId="0" borderId="8" xfId="2" applyFont="1" applyBorder="1" applyAlignment="1"/>
  </cellXfs>
  <cellStyles count="5">
    <cellStyle name="Hyperlink" xfId="1" builtinId="8"/>
    <cellStyle name="Hyperlink 2" xfId="3" xr:uid="{FF62F40A-9965-40BE-96B5-C9695E8613B4}"/>
    <cellStyle name="Normal" xfId="0" builtinId="0"/>
    <cellStyle name="Normal 2" xfId="2" xr:uid="{0B946911-BCE2-4F32-80CF-D5142204E464}"/>
    <cellStyle name="Normal 3" xfId="4" xr:uid="{88F561CE-8CAC-4429-877F-60B8361C41CD}"/>
  </cellStyles>
  <dxfs count="0"/>
  <tableStyles count="0" defaultTableStyle="TableStyleMedium2" defaultPivotStyle="PivotStyleLight16"/>
  <colors>
    <mruColors>
      <color rgb="FFCCCCFF"/>
      <color rgb="FFEFDDEB"/>
      <color rgb="FFEC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206375</xdr:colOff>
      <xdr:row>32</xdr:row>
      <xdr:rowOff>104775</xdr:rowOff>
    </xdr:from>
    <xdr:ext cx="5753100" cy="2047875"/>
    <xdr:pic>
      <xdr:nvPicPr>
        <xdr:cNvPr id="4" name="image1.png" title="Image">
          <a:extLst>
            <a:ext uri="{FF2B5EF4-FFF2-40B4-BE49-F238E27FC236}">
              <a16:creationId xmlns:a16="http://schemas.microsoft.com/office/drawing/2014/main" id="{9241DF37-0356-41B8-86CE-188461A89F54}"/>
            </a:ext>
          </a:extLst>
        </xdr:cNvPr>
        <xdr:cNvPicPr preferRelativeResize="0"/>
      </xdr:nvPicPr>
      <xdr:blipFill>
        <a:blip xmlns:r="http://schemas.openxmlformats.org/officeDocument/2006/relationships" r:embed="rId1" cstate="print"/>
        <a:stretch>
          <a:fillRect/>
        </a:stretch>
      </xdr:blipFill>
      <xdr:spPr>
        <a:xfrm>
          <a:off x="206375" y="5038725"/>
          <a:ext cx="5753100" cy="20478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gov.wales/transport-wales" TargetMode="External"/><Relationship Id="rId18" Type="http://schemas.openxmlformats.org/officeDocument/2006/relationships/hyperlink" Target="https://portal.tfw.wales/en/disabled" TargetMode="External"/><Relationship Id="rId26" Type="http://schemas.openxmlformats.org/officeDocument/2006/relationships/hyperlink" Target="https://www.legislation.gov.uk/anaw/2017/2/contents" TargetMode="External"/><Relationship Id="rId3" Type="http://schemas.openxmlformats.org/officeDocument/2006/relationships/hyperlink" Target="https://www.gov.wales/sites/default/files/publications/2022-02/the-provision-of-toilets-in-wales-local-toilets-strategies.pdf" TargetMode="External"/><Relationship Id="rId21" Type="http://schemas.openxmlformats.org/officeDocument/2006/relationships/hyperlink" Target="https://www.cittimagazine.co.uk/rail/welsh-2025-2026-draft-budget-allocates-651m-to-public-transport.html" TargetMode="External"/><Relationship Id="rId34" Type="http://schemas.openxmlformats.org/officeDocument/2006/relationships/hyperlink" Target="https://www.gov.wales/transport-wales" TargetMode="External"/><Relationship Id="rId7" Type="http://schemas.openxmlformats.org/officeDocument/2006/relationships/hyperlink" Target="https://www.sustrans.org.uk/our-blog/news/people-in-wales-facing-transport-poverty-reality-says-sustrans-report/" TargetMode="External"/><Relationship Id="rId12" Type="http://schemas.openxmlformats.org/officeDocument/2006/relationships/hyperlink" Target="https://tfw.wales/about-us/transparency/key-performance-indicators/finance" TargetMode="External"/><Relationship Id="rId17" Type="http://schemas.openxmlformats.org/officeDocument/2006/relationships/hyperlink" Target="https://www.gov.wales/transport-strategy-and-delivery-plan" TargetMode="External"/><Relationship Id="rId25" Type="http://schemas.openxmlformats.org/officeDocument/2006/relationships/hyperlink" Target="https://www.legislation.gov.uk/anaw/2017/2/contents" TargetMode="External"/><Relationship Id="rId33" Type="http://schemas.openxmlformats.org/officeDocument/2006/relationships/hyperlink" Target="https://www.gov.wales/about-consultations" TargetMode="External"/><Relationship Id="rId2" Type="http://schemas.openxmlformats.org/officeDocument/2006/relationships/hyperlink" Target="https://chcymru.org.uk/news-and-blog/welsh-government-final-budget-2024-25-what-it-means-for-social-housing-in-wales" TargetMode="External"/><Relationship Id="rId16" Type="http://schemas.openxmlformats.org/officeDocument/2006/relationships/hyperlink" Target="https://tfw.wales/about-us/our-team" TargetMode="External"/><Relationship Id="rId20" Type="http://schemas.openxmlformats.org/officeDocument/2006/relationships/hyperlink" Target="https://www.hse.gov.uk/index.htm" TargetMode="External"/><Relationship Id="rId29" Type="http://schemas.openxmlformats.org/officeDocument/2006/relationships/hyperlink" Target="https://www.legislation.gov.uk/anaw/2017/2/contents" TargetMode="External"/><Relationship Id="rId1" Type="http://schemas.openxmlformats.org/officeDocument/2006/relationships/hyperlink" Target="https://www.gov.wales/over-2m-boost-empower-independent-living-older-and-disabled-people-wales" TargetMode="External"/><Relationship Id="rId6" Type="http://schemas.openxmlformats.org/officeDocument/2006/relationships/hyperlink" Target="https://www.legislation.gov.uk/ukpga/2006/5/contents?lang=en" TargetMode="External"/><Relationship Id="rId11" Type="http://schemas.openxmlformats.org/officeDocument/2006/relationships/hyperlink" Target="https://www.gov.wales/sites/default/files/publications/2025-04/financial-support-for-transport-for-wales-2025-to-2026.pdf" TargetMode="External"/><Relationship Id="rId24" Type="http://schemas.openxmlformats.org/officeDocument/2006/relationships/hyperlink" Target="https://www.legislation.gov.uk/anaw/2017/2/contents" TargetMode="External"/><Relationship Id="rId32" Type="http://schemas.openxmlformats.org/officeDocument/2006/relationships/hyperlink" Target="https://www.legislation.gov.uk/anaw/2017/2/contents" TargetMode="External"/><Relationship Id="rId5" Type="http://schemas.openxmlformats.org/officeDocument/2006/relationships/hyperlink" Target="https://datamap.gov.wales/layers/geonode:national_toilet_map" TargetMode="External"/><Relationship Id="rId15" Type="http://schemas.openxmlformats.org/officeDocument/2006/relationships/hyperlink" Target="https://datamap.gov.wales/maps/national-toilet-map/" TargetMode="External"/><Relationship Id="rId23" Type="http://schemas.openxmlformats.org/officeDocument/2006/relationships/hyperlink" Target="https://www.legislation.gov.uk/anaw/2017/2/contents" TargetMode="External"/><Relationship Id="rId28" Type="http://schemas.openxmlformats.org/officeDocument/2006/relationships/hyperlink" Target="https://www.legislation.gov.uk/anaw/2017/2/contents" TargetMode="External"/><Relationship Id="rId36" Type="http://schemas.openxmlformats.org/officeDocument/2006/relationships/printerSettings" Target="../printerSettings/printerSettings3.bin"/><Relationship Id="rId10" Type="http://schemas.openxmlformats.org/officeDocument/2006/relationships/hyperlink" Target="https://www.gov.wales/rail-projects" TargetMode="External"/><Relationship Id="rId19" Type="http://schemas.openxmlformats.org/officeDocument/2006/relationships/hyperlink" Target="https://www.gov.wales/sites/default/files/publications/2022-02/the-provision-of-toilets-in-wales-local-toilets-strategies.pdf" TargetMode="External"/><Relationship Id="rId31" Type="http://schemas.openxmlformats.org/officeDocument/2006/relationships/hyperlink" Target="https://www.legislation.gov.uk/anaw/2017/2/contents" TargetMode="External"/><Relationship Id="rId4" Type="http://schemas.openxmlformats.org/officeDocument/2006/relationships/hyperlink" Target="https://olderpeople.wales/wp-content/uploads/2024/03/231026-BRIEFING-Public-Toilets-in-Wales.pdf" TargetMode="External"/><Relationship Id="rId9" Type="http://schemas.openxmlformats.org/officeDocument/2006/relationships/hyperlink" Target="https://www.sustrans.org.uk/our-blog/news/people-in-wales-facing-transport-poverty-reality-says-sustrans-report/" TargetMode="External"/><Relationship Id="rId14" Type="http://schemas.openxmlformats.org/officeDocument/2006/relationships/hyperlink" Target="https://datamap.gov.wales/maps/national-toilet-map/" TargetMode="External"/><Relationship Id="rId22" Type="http://schemas.openxmlformats.org/officeDocument/2006/relationships/hyperlink" Target="https://tfw.wales/about-us/transparency/key-performance-indicators/finance" TargetMode="External"/><Relationship Id="rId27" Type="http://schemas.openxmlformats.org/officeDocument/2006/relationships/hyperlink" Target="https://www.legislation.gov.uk/anaw/2017/2/contents" TargetMode="External"/><Relationship Id="rId30" Type="http://schemas.openxmlformats.org/officeDocument/2006/relationships/hyperlink" Target="https://www.legislation.gov.uk/anaw/2017/2/contents" TargetMode="External"/><Relationship Id="rId35" Type="http://schemas.openxmlformats.org/officeDocument/2006/relationships/hyperlink" Target="https://wenwales.org.uk/en/state-of-the-nation-2024-wen-wales-analysis-gender-equality/" TargetMode="External"/><Relationship Id="rId8" Type="http://schemas.openxmlformats.org/officeDocument/2006/relationships/hyperlink" Target="https://wiserd.ac.uk/blog/deprived-areas-hit-hardest-by-changes-in-access-to-bus-services-during-the-pandemic/"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wales/sites/default/files/publications/2020-12/understanding-your-care-and-support-rights-as-you-get-older.pdf" TargetMode="External"/><Relationship Id="rId13" Type="http://schemas.openxmlformats.org/officeDocument/2006/relationships/hyperlink" Target="https://record.assembly.wales/Committee/14790" TargetMode="External"/><Relationship Id="rId18" Type="http://schemas.openxmlformats.org/officeDocument/2006/relationships/hyperlink" Target="https://www.ombudsman.wales/wp-content/uploads/2024/10/Are-we-caring-for-our-carers-An-Own-Initiative-investigation-into-the-administration-of-carers-needs-assessments-in-Wales.pdf" TargetMode="External"/><Relationship Id="rId26" Type="http://schemas.openxmlformats.org/officeDocument/2006/relationships/printerSettings" Target="../printerSettings/printerSettings4.bin"/><Relationship Id="rId3" Type="http://schemas.openxmlformats.org/officeDocument/2006/relationships/hyperlink" Target="https://blogs.cardiff.ac.uk/thinking-wales/making-sense-of-the-welsh-governments-draft-budget-for-2025-26/" TargetMode="External"/><Relationship Id="rId21" Type="http://schemas.openxmlformats.org/officeDocument/2006/relationships/hyperlink" Target="https://www.gov.wales/about-consultations" TargetMode="External"/><Relationship Id="rId7" Type="http://schemas.openxmlformats.org/officeDocument/2006/relationships/hyperlink" Target="https://research.senedd.wales/financial-scrutiny/welsh-government-draft-budget-2025-26/interactive-diagram-to-explore-the-2025-26-welsh-government-draft-budget/" TargetMode="External"/><Relationship Id="rId12" Type="http://schemas.openxmlformats.org/officeDocument/2006/relationships/hyperlink" Target="https://research.senedd.wales/financial-scrutiny/welsh-government-draft-budget-2025-26/interactive-diagram-to-explore-the-2025-26-welsh-government-draft-budget/" TargetMode="External"/><Relationship Id="rId17" Type="http://schemas.openxmlformats.org/officeDocument/2006/relationships/hyperlink" Target="https://statswales.gov.wales/Catalogue/Health-and-Social-Care/Social-Services/Performance-Measures" TargetMode="External"/><Relationship Id="rId25" Type="http://schemas.openxmlformats.org/officeDocument/2006/relationships/hyperlink" Target="https://www.ldw.org.uk/learning-disability-wales-policy-briefing-march-2020/" TargetMode="External"/><Relationship Id="rId2" Type="http://schemas.openxmlformats.org/officeDocument/2006/relationships/hyperlink" Target="https://phw.nhs.wales/news/new-report-highlights-six-key-policy-actions-to-tackle-health-inequalities-in-wales/" TargetMode="External"/><Relationship Id="rId16" Type="http://schemas.openxmlformats.org/officeDocument/2006/relationships/hyperlink" Target="https://www.legislation.gov.uk/anaw/2014/4/part/10" TargetMode="External"/><Relationship Id="rId20" Type="http://schemas.openxmlformats.org/officeDocument/2006/relationships/hyperlink" Target="https://www.gov.wales/sites/default/files/publications/2024-06/performance-improvement-framework-2024-to-2025_0.pdf" TargetMode="External"/><Relationship Id="rId1" Type="http://schemas.openxmlformats.org/officeDocument/2006/relationships/hyperlink" Target="https://primarycareone.nhs.wales/tools/cluster-planning-support-portal-archived/vulnerable-and-marginalised-groups/2024%20plan%20for%20health%20and%20social%20care%20%5bHTML%5d%20|%20GOV.WALES" TargetMode="External"/><Relationship Id="rId6" Type="http://schemas.openxmlformats.org/officeDocument/2006/relationships/hyperlink" Target="https://www.gov.wales/sites/default/files/publications/2024-02/nhs-wales-performance-framework-2024-to-2025.pdf?utm_source=chatgpt.com" TargetMode="External"/><Relationship Id="rId11" Type="http://schemas.openxmlformats.org/officeDocument/2006/relationships/hyperlink" Target="https://www.cardiff.ac.uk/__data/assets/pdf_file/0019/2427400/social_care_final2_aug20.pdf" TargetMode="External"/><Relationship Id="rId24" Type="http://schemas.openxmlformats.org/officeDocument/2006/relationships/hyperlink" Target="https://www.ldw.org.uk/learning-disability-wales-policy-briefing-march-2020/" TargetMode="External"/><Relationship Id="rId5" Type="http://schemas.openxmlformats.org/officeDocument/2006/relationships/hyperlink" Target="https://www.gov.wales/sites/default/files/publications/2021-09/quality-and-safety-framework-learning-and-improving_0.pdf" TargetMode="External"/><Relationship Id="rId15" Type="http://schemas.openxmlformats.org/officeDocument/2006/relationships/hyperlink" Target="https://www.adss.cymru/en/page/awash-members" TargetMode="External"/><Relationship Id="rId23" Type="http://schemas.openxmlformats.org/officeDocument/2006/relationships/hyperlink" Target="https://www.gov.wales/sites/default/files/publications/2019-05/social-services-and-well-being-wales-act-2014-the-essentials.pdf" TargetMode="External"/><Relationship Id="rId10" Type="http://schemas.openxmlformats.org/officeDocument/2006/relationships/hyperlink" Target="https://www.gov.wales/sites/default/files/publications/2019-05/social-services-and-well-being-wales-act-2014-the-essentials.pdf" TargetMode="External"/><Relationship Id="rId19" Type="http://schemas.openxmlformats.org/officeDocument/2006/relationships/hyperlink" Target="https://www.gov.wales/sites/default/files/publications/2024-06/performance-improvement-framework-2024-to-2025_0.pdf" TargetMode="External"/><Relationship Id="rId4" Type="http://schemas.openxmlformats.org/officeDocument/2006/relationships/hyperlink" Target="https://www.audit.wales/news/all-health-boards-breach-break-even-duty-amid-deepening-financial-pressures" TargetMode="External"/><Relationship Id="rId9" Type="http://schemas.openxmlformats.org/officeDocument/2006/relationships/hyperlink" Target="https://olderpeople.wales/wp-content/uploads/2023/05/Briefing-Impact-of-reported-NHS-Pressures-on-older-peoples-access-to-health-services.pdf" TargetMode="External"/><Relationship Id="rId14" Type="http://schemas.openxmlformats.org/officeDocument/2006/relationships/hyperlink" Target="https://www.cardiff.ac.uk/__data/assets/pdf_file/0019/2427400/social_care_final2_aug20.pdf" TargetMode="External"/><Relationship Id="rId22" Type="http://schemas.openxmlformats.org/officeDocument/2006/relationships/hyperlink" Target="https://socialcare.wales/about-us/workforce-strategy/social-care-delivery-plan-2024-to-2027"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bbc.co.uk/news/articles/czrv653pv0po" TargetMode="External"/><Relationship Id="rId3" Type="http://schemas.openxmlformats.org/officeDocument/2006/relationships/hyperlink" Target="https://carers.org/carer-support-fund/carers-support-fund-wales-programme" TargetMode="External"/><Relationship Id="rId7" Type="http://schemas.openxmlformats.org/officeDocument/2006/relationships/hyperlink" Target="https://www.gov.wales/about-consultations" TargetMode="External"/><Relationship Id="rId2" Type="http://schemas.openxmlformats.org/officeDocument/2006/relationships/hyperlink" Target="https://policyinpractice.co.uk/blog/carers-allowance-we-can-and-should-care-more-about-carers/" TargetMode="External"/><Relationship Id="rId1" Type="http://schemas.openxmlformats.org/officeDocument/2006/relationships/hyperlink" Target="https://www.gov.uk/carers-allowance/eligibility" TargetMode="External"/><Relationship Id="rId6" Type="http://schemas.openxmlformats.org/officeDocument/2006/relationships/hyperlink" Target="https://www.gov.wales/performance-and-improvement-framework-social-services-using-evidence-inform-improvement" TargetMode="External"/><Relationship Id="rId11" Type="http://schemas.openxmlformats.org/officeDocument/2006/relationships/printerSettings" Target="../printerSettings/printerSettings5.bin"/><Relationship Id="rId5" Type="http://schemas.openxmlformats.org/officeDocument/2006/relationships/hyperlink" Target="https://www.carersuk.org/press-releases/new-report-highlights-urgent-need-to-address-poverty-among-unpaid-carers-in-wales-adroddiad-newydd-yn-amlygu-angen-brys-i-fynd-i-r-afael-a-thlodi-ymysg-gofalwyr-di-dal-yng-nghymru/" TargetMode="External"/><Relationship Id="rId10" Type="http://schemas.openxmlformats.org/officeDocument/2006/relationships/hyperlink" Target="https://questions-statements.parliament.uk/written-questions/detail/2024-05-14/26185/" TargetMode="External"/><Relationship Id="rId4" Type="http://schemas.openxmlformats.org/officeDocument/2006/relationships/hyperlink" Target="https://business.senedd.wales/mgIssueHistoryHome.aspx?IId=022518" TargetMode="External"/><Relationship Id="rId9" Type="http://schemas.openxmlformats.org/officeDocument/2006/relationships/hyperlink" Target="https://carers.org/carer-support-fund/carers-support-fund-wales-programmePQ%20link"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arersuk.org/briefings/carers-leave-act-anniversary-briefing/" TargetMode="External"/><Relationship Id="rId2" Type="http://schemas.openxmlformats.org/officeDocument/2006/relationships/hyperlink" Target="https://www.gov.uk/government/statistics/flexible-working-in-the-public-sector" TargetMode="External"/><Relationship Id="rId1" Type="http://schemas.openxmlformats.org/officeDocument/2006/relationships/hyperlink" Target="about:blank"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gov.wales/administering-real-living-wage-social-care-workers" TargetMode="External"/><Relationship Id="rId18" Type="http://schemas.openxmlformats.org/officeDocument/2006/relationships/hyperlink" Target="https://normlex.ilo.org/dyn/nrmlx_en/f?p=NORMLEXPUB:11200:0::NO::P11200_COUNTRY_ID:102651" TargetMode="External"/><Relationship Id="rId26" Type="http://schemas.openxmlformats.org/officeDocument/2006/relationships/hyperlink" Target="https://www.wcpp.org.uk/wp-content/uploads/2018/07/Putting-equality-at-the-heart-of-decisionmaking-corrected-final.pdf" TargetMode="External"/><Relationship Id="rId39" Type="http://schemas.openxmlformats.org/officeDocument/2006/relationships/hyperlink" Target="https://www.gov.wales/sites/default/files/publications/2024-02/welsh-benefits-charter.pdf" TargetMode="External"/><Relationship Id="rId21" Type="http://schemas.openxmlformats.org/officeDocument/2006/relationships/hyperlink" Target="https://www.equalityhumanrights.com/our-work/gender-pay-gap-our-enforcement-action" TargetMode="External"/><Relationship Id="rId34" Type="http://schemas.openxmlformats.org/officeDocument/2006/relationships/hyperlink" Target="https://business.senedd.wales/documents/s156623/Supporting%20papers%20from%20the%20Welsh%20Government%20Draft%20Budget.pdf" TargetMode="External"/><Relationship Id="rId7" Type="http://schemas.openxmlformats.org/officeDocument/2006/relationships/hyperlink" Target="https://www.gov.uk/government/publications/enforcing-national-minimum-wage-law" TargetMode="External"/><Relationship Id="rId12" Type="http://schemas.openxmlformats.org/officeDocument/2006/relationships/hyperlink" Target="https://insightcollective.socialcare.wales/workforce-insight-series/terms-and-conditions-2024" TargetMode="External"/><Relationship Id="rId17" Type="http://schemas.openxmlformats.org/officeDocument/2006/relationships/hyperlink" Target="https://wenwales.org.uk/wp-content/uploads/2024/11/Feminist-Scorecard-Report-2024_ENG_DIGITAL.1.2.pdf" TargetMode="External"/><Relationship Id="rId25" Type="http://schemas.openxmlformats.org/officeDocument/2006/relationships/hyperlink" Target="https://www.gov.wales/workforce-partnership-council-gender-pay-gap-and-senior-pay-ratio-html" TargetMode="External"/><Relationship Id="rId33" Type="http://schemas.openxmlformats.org/officeDocument/2006/relationships/hyperlink" Target="https://theconversation.com/how-stigma-fear-and-the-uk-welfare-system-harm-women-in-informal-self-employment-250125" TargetMode="External"/><Relationship Id="rId38" Type="http://schemas.openxmlformats.org/officeDocument/2006/relationships/hyperlink" Target="https://www.gov.wales/sites/default/files/publications/2024-02/welsh-benefits-charter.pdf" TargetMode="External"/><Relationship Id="rId2" Type="http://schemas.openxmlformats.org/officeDocument/2006/relationships/hyperlink" Target="https://normlex.ilo.org/dyn/nrmlx_en/f?p=NORMLEXPUB:11210:0::NO::P11210_COUNTRY_ID:102651" TargetMode="External"/><Relationship Id="rId16" Type="http://schemas.openxmlformats.org/officeDocument/2006/relationships/hyperlink" Target="https://www.gov.wales/written-statement-urgent-and-emergency-care-pressures-and-six-goals-programme" TargetMode="External"/><Relationship Id="rId20" Type="http://schemas.openxmlformats.org/officeDocument/2006/relationships/hyperlink" Target="https://research.senedd.wales/research-articles/social-care-a-workforce-in-crisis/" TargetMode="External"/><Relationship Id="rId29" Type="http://schemas.openxmlformats.org/officeDocument/2006/relationships/hyperlink" Target="https://research.senedd.wales/research-articles/the-welsh-benefits-system-what-is-it-and-what-are-the-latest-developments/" TargetMode="External"/><Relationship Id="rId1" Type="http://schemas.openxmlformats.org/officeDocument/2006/relationships/hyperlink" Target="https://www.legislation.gov.uk/anaw/2014/4/pdfs/anaw_20140004_en.pdf" TargetMode="External"/><Relationship Id="rId6" Type="http://schemas.openxmlformats.org/officeDocument/2006/relationships/hyperlink" Target="https://www.livingwage.org.uk/news/real-living-wage-vs-government%E2%80%99s-minimum-wage-rates-what%E2%80%99s-difference" TargetMode="External"/><Relationship Id="rId11" Type="http://schemas.openxmlformats.org/officeDocument/2006/relationships/hyperlink" Target="https://insightcollective.socialcare.wales/workforce-insight-series/terms-and-conditions-2024" TargetMode="External"/><Relationship Id="rId24" Type="http://schemas.openxmlformats.org/officeDocument/2006/relationships/hyperlink" Target="https://wenwales.org.uk/wp-content/uploads/2024/11/Feminist-Scorecard-Report-2024_ENG_DIGITAL.1.2.pdf" TargetMode="External"/><Relationship Id="rId32" Type="http://schemas.openxmlformats.org/officeDocument/2006/relationships/hyperlink" Target="https://labourexploitation.org/news/international-domestic-workers-day-2022-a-decade-fighting-to-restore-the-rights-of-domestic-workers-in-the-uk/" TargetMode="External"/><Relationship Id="rId37" Type="http://schemas.openxmlformats.org/officeDocument/2006/relationships/hyperlink" Target="https://www.gov.wales/streamlining-welsh-benefits-steering-group/terms-reference" TargetMode="External"/><Relationship Id="rId40" Type="http://schemas.openxmlformats.org/officeDocument/2006/relationships/hyperlink" Target="https://www.gov.wales/sites/default/files/publications/2024-02/welsh-benefits-charter.pdf" TargetMode="External"/><Relationship Id="rId5" Type="http://schemas.openxmlformats.org/officeDocument/2006/relationships/hyperlink" Target="https://insightcollective.socialcare.wales/workforce-insight-series/improving-terms-and-conditions-for-the-social-care-workforce-in-wales" TargetMode="External"/><Relationship Id="rId15" Type="http://schemas.openxmlformats.org/officeDocument/2006/relationships/hyperlink" Target="https://www.gov.wales/administering-real-living-wage-social-care-workers" TargetMode="External"/><Relationship Id="rId23" Type="http://schemas.openxmlformats.org/officeDocument/2006/relationships/hyperlink" Target="https://www.gov.wales/workforce-partnership-council-gender-pay-gap-and-senior-pay-ratio-html" TargetMode="External"/><Relationship Id="rId28" Type="http://schemas.openxmlformats.org/officeDocument/2006/relationships/hyperlink" Target="https://wenwales.org.uk/wp-content/uploads/2024/09/SON-Report-2024.English.pdf" TargetMode="External"/><Relationship Id="rId36" Type="http://schemas.openxmlformats.org/officeDocument/2006/relationships/hyperlink" Target="https://www.citizensadvice.org.uk/wales/work/pay/problems-getting-paid/" TargetMode="External"/><Relationship Id="rId10" Type="http://schemas.openxmlformats.org/officeDocument/2006/relationships/hyperlink" Target="https://www.gov.uk/government/organisations/hm-revenue-customs/contact/national-minimum-wage-enquiries-and-complaints" TargetMode="External"/><Relationship Id="rId19" Type="http://schemas.openxmlformats.org/officeDocument/2006/relationships/hyperlink" Target="https://www.gov.wales/workforce-partnership-council-gender-pay-gap-and-senior-pay-ratio-html" TargetMode="External"/><Relationship Id="rId31" Type="http://schemas.openxmlformats.org/officeDocument/2006/relationships/hyperlink" Target="https://commonslibrary.parliament.uk/research-briefings/cbp-9535/" TargetMode="External"/><Relationship Id="rId4" Type="http://schemas.openxmlformats.org/officeDocument/2006/relationships/hyperlink" Target="https://www.gov.uk/national-minimum-wage/who-gets-the-minimum-wage" TargetMode="External"/><Relationship Id="rId9" Type="http://schemas.openxmlformats.org/officeDocument/2006/relationships/hyperlink" Target="https://www.gov.wales/health-workforce" TargetMode="External"/><Relationship Id="rId14" Type="http://schemas.openxmlformats.org/officeDocument/2006/relationships/hyperlink" Target="https://www.livingwage.org.uk/sites/default/files/2024-06/LW_SocialCarePolicyPaper_June2024_4.pdf" TargetMode="External"/><Relationship Id="rId22" Type="http://schemas.openxmlformats.org/officeDocument/2006/relationships/hyperlink" Target="https://www.gov.uk/government/publications/gender-pay-gap-reporting-guidance-for-employers" TargetMode="External"/><Relationship Id="rId27" Type="http://schemas.openxmlformats.org/officeDocument/2006/relationships/hyperlink" Target="https://www.gov.wales/social-care-fair-work-forum-annual-progress-update-2024-html" TargetMode="External"/><Relationship Id="rId30" Type="http://schemas.openxmlformats.org/officeDocument/2006/relationships/hyperlink" Target="https://www.legislation.gov.uk/ukpga/1998/14/contents" TargetMode="External"/><Relationship Id="rId35" Type="http://schemas.openxmlformats.org/officeDocument/2006/relationships/hyperlink" Target="https://www.gov.wales/welsh-benefits-charter-will-make-it-easier-people-claim-what-they-are-entitled-vows-minister" TargetMode="External"/><Relationship Id="rId8" Type="http://schemas.openxmlformats.org/officeDocument/2006/relationships/hyperlink" Target="https://www.grantthornton.co.uk/insights/national-minimum-wage-compliance-key-errors-to-avoid/" TargetMode="External"/><Relationship Id="rId3" Type="http://schemas.openxmlformats.org/officeDocument/2006/relationships/hyperlink" Target="https://www.gov.uk/national-minimum-wage-accommodation/accommodation-charg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equalityhumanrights.com/human-rights/human-rights-tracker/violence-against-women-and-girls-welsh-government-action" TargetMode="External"/><Relationship Id="rId13" Type="http://schemas.openxmlformats.org/officeDocument/2006/relationships/hyperlink" Target="https://wenwales.org.uk/wp-content/uploads/2024/11/Feminist-Scorecard-Report-2024_ENG_DIGITAL.1.2.pdf" TargetMode="External"/><Relationship Id="rId3" Type="http://schemas.openxmlformats.org/officeDocument/2006/relationships/hyperlink" Target="https://www.equalityhumanrights.com/human-rights/human-rights-tracker/violence-against-women-and-girls-welsh-government-action" TargetMode="External"/><Relationship Id="rId7" Type="http://schemas.openxmlformats.org/officeDocument/2006/relationships/hyperlink" Target="https://senedd.wales/media/zh5helfw/cr-ld15422-e.pdf" TargetMode="External"/><Relationship Id="rId12" Type="http://schemas.openxmlformats.org/officeDocument/2006/relationships/hyperlink" Target="https://www.gov.wales/violence-against-women-domestic-abuse-and-sexual-violence-strategy-2022-2026-html" TargetMode="External"/><Relationship Id="rId17" Type="http://schemas.openxmlformats.org/officeDocument/2006/relationships/hyperlink" Target="https://www.who.int/europe/news/item/20-12-2024-building-trust-and-safety--nhs-wales-s-fight-against-gender-based-violence-in-the-workplace" TargetMode="External"/><Relationship Id="rId2" Type="http://schemas.openxmlformats.org/officeDocument/2006/relationships/hyperlink" Target="https://www.legislation.gov.uk/anaw/2015/3/contents" TargetMode="External"/><Relationship Id="rId16" Type="http://schemas.openxmlformats.org/officeDocument/2006/relationships/hyperlink" Target="https://www.gov.wales/workplace-harassment-workstream-vawdasv-terms-reference-html" TargetMode="External"/><Relationship Id="rId1" Type="http://schemas.openxmlformats.org/officeDocument/2006/relationships/hyperlink" Target="https://www.legislation.gov.uk/ukpga/1974/37" TargetMode="External"/><Relationship Id="rId6" Type="http://schemas.openxmlformats.org/officeDocument/2006/relationships/hyperlink" Target="https://business.senedd.wales/documents/s73803/PMW%2010%20-%20Equality%20and%20Human%20Rights%20Commission.html?CT=2" TargetMode="External"/><Relationship Id="rId11" Type="http://schemas.openxmlformats.org/officeDocument/2006/relationships/hyperlink" Target="https://www.gov.wales/violence-against-women-domestic-abuse-and-sexual-violence-strategy-2022-2026-html" TargetMode="External"/><Relationship Id="rId5" Type="http://schemas.openxmlformats.org/officeDocument/2006/relationships/hyperlink" Target="https://oro.open.ac.uk/57064/3/57064.pdf" TargetMode="External"/><Relationship Id="rId15" Type="http://schemas.openxmlformats.org/officeDocument/2006/relationships/hyperlink" Target="https://record.assembly.wales/WrittenQuestion/93274" TargetMode="External"/><Relationship Id="rId10" Type="http://schemas.openxmlformats.org/officeDocument/2006/relationships/hyperlink" Target="https://wenwales.org.uk/wp-content/uploads/2024/11/Feminist-Scorecard-Report-2024_ENG_DIGITAL.1.2.pdf" TargetMode="External"/><Relationship Id="rId4" Type="http://schemas.openxmlformats.org/officeDocument/2006/relationships/hyperlink" Target="https://www.ilo.org/resource/news/united-kingdom-ratifies-violence-and-harassment-convention" TargetMode="External"/><Relationship Id="rId9" Type="http://schemas.openxmlformats.org/officeDocument/2006/relationships/hyperlink" Target="https://www.gov.wales/sites/default/files/publications/2019-09/code-of-practice-guide-to-tackling-unfair-employment-practices-and-false-self-employment.pdf" TargetMode="External"/><Relationship Id="rId14" Type="http://schemas.openxmlformats.org/officeDocument/2006/relationships/hyperlink" Target="https://research.senedd.wales/research-articles/designated-a-national-threat-senedd-to-debate-measures-to-halt-the-epidemic-of-violence-against-women-and-girl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gov.uk/government/publications/modern-slavery-how-to-identify-and-support-victims/modern-slavery-statutory-guidance-for-england-and-wales-under-s49-of-the-modern-slavery-act-2015-and-non-statutory-guidance-for-scotland-and-northe" TargetMode="External"/><Relationship Id="rId13" Type="http://schemas.openxmlformats.org/officeDocument/2006/relationships/hyperlink" Target="https://cymru-wales.unison.org.uk/news/press-release/2019/08/30-per-cent-increase-modern-slavery-referrals-wales/" TargetMode="External"/><Relationship Id="rId3" Type="http://schemas.openxmlformats.org/officeDocument/2006/relationships/hyperlink" Target="https://normlex.ilo.org/dyn/nrmlx_en/f?p=NORMLEXPUB:11210:0::NO::P11210_COUNTRY_ID:102651" TargetMode="External"/><Relationship Id="rId7" Type="http://schemas.openxmlformats.org/officeDocument/2006/relationships/hyperlink" Target="https://www.ethicaltrade.org/insights/issues/modern-slavery/modern-slavery-and-transparency-standards" TargetMode="External"/><Relationship Id="rId12" Type="http://schemas.openxmlformats.org/officeDocument/2006/relationships/hyperlink" Target="https://www.gov.uk/government/publications/blowing-the-whistle-list-of-prescribed-people-and-bodies--2" TargetMode="External"/><Relationship Id="rId2" Type="http://schemas.openxmlformats.org/officeDocument/2006/relationships/hyperlink" Target="https://www.unison.org.uk/get-help/knowledge/vulnerable-workers/migrant-workers/" TargetMode="External"/><Relationship Id="rId1" Type="http://schemas.openxmlformats.org/officeDocument/2006/relationships/hyperlink" Target="https://research.senedd.wales/research-articles/a-spotlight-on-social-care-workers-the-latest-challenges-facing-the-sector-part-2/" TargetMode="External"/><Relationship Id="rId6" Type="http://schemas.openxmlformats.org/officeDocument/2006/relationships/hyperlink" Target="https://socialcare.wales/resources-guidance/employer-support" TargetMode="External"/><Relationship Id="rId11" Type="http://schemas.openxmlformats.org/officeDocument/2006/relationships/hyperlink" Target="https://socialcare.wales/resources-guidance/employer-support" TargetMode="External"/><Relationship Id="rId5" Type="http://schemas.openxmlformats.org/officeDocument/2006/relationships/hyperlink" Target="https://www.citizensadvice.org.uk/policy/publications/spotlight-report-no-1-how-work-visa-design-is-driving-exploitation/" TargetMode="External"/><Relationship Id="rId15" Type="http://schemas.openxmlformats.org/officeDocument/2006/relationships/hyperlink" Target="https://www.wcpp.org.uk/wp-content/uploads/2020/09/UK-migration-policy-and-the-Welsh-NHS-and-social-care-workforce-Policy-Briefing-1-1.pdf" TargetMode="External"/><Relationship Id="rId10" Type="http://schemas.openxmlformats.org/officeDocument/2006/relationships/hyperlink" Target="https://www.gov.wales/live-fear-free/slavery" TargetMode="External"/><Relationship Id="rId4" Type="http://schemas.openxmlformats.org/officeDocument/2006/relationships/hyperlink" Target="https://www.tuc.org.uk/sites/default/files/2024-01/Future%20of%20Devolution%20and%20Work%20in%20Wales_0.pdf" TargetMode="External"/><Relationship Id="rId9" Type="http://schemas.openxmlformats.org/officeDocument/2006/relationships/hyperlink" Target="https://www.equalityhumanrights.com/check-action-taken-wales-reserved-areas" TargetMode="External"/><Relationship Id="rId14" Type="http://schemas.openxmlformats.org/officeDocument/2006/relationships/hyperlink" Target="https://www.nottingham.ac.uk/research/beacons-of-excellence/rights-lab/resources/reports-and-briefings/2023/april/a-set-of-briefings-for-the-development-of-a-welsh-modern-slavery-research-agend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gov.wales/sites/default/files/publications/2019-09/code-of-practice-guide-to-tackling-unfair-employment-practices-and-false-self-employment.pdf" TargetMode="External"/><Relationship Id="rId13" Type="http://schemas.openxmlformats.org/officeDocument/2006/relationships/hyperlink" Target="https://www.wcpp.org.uk/wp-content/uploads/2019/10/190821-WCPP-report-value-of-trade-unions_final-clean.pdf" TargetMode="External"/><Relationship Id="rId3" Type="http://schemas.openxmlformats.org/officeDocument/2006/relationships/hyperlink" Target="https://normlex.ilo.org/dyn/nrmlx_en/f?p=NORMLEXPUB:11300:0::NO::P11300_INSTRUMENT_ID:312232" TargetMode="External"/><Relationship Id="rId7" Type="http://schemas.openxmlformats.org/officeDocument/2006/relationships/hyperlink" Target="https://www.gov.wales/employment-work" TargetMode="External"/><Relationship Id="rId12" Type="http://schemas.openxmlformats.org/officeDocument/2006/relationships/hyperlink" Target="https://www.wcpp.org.uk/wp-content/uploads/2019/10/190821-WCPP-report-value-of-trade-unions_final-clean.pdf" TargetMode="External"/><Relationship Id="rId2" Type="http://schemas.openxmlformats.org/officeDocument/2006/relationships/hyperlink" Target="https://www.localgovernmentlawyer.co.uk/employment/395-employment-news/50900-welsh-government-vows-to-resist-uk-government-move-to-repeal-welsh-public-sector-trade-union-law" TargetMode="External"/><Relationship Id="rId1" Type="http://schemas.openxmlformats.org/officeDocument/2006/relationships/hyperlink" Target="https://www.gov.uk/join-trade-union/trade-union-membership-your-employment-rights" TargetMode="External"/><Relationship Id="rId6" Type="http://schemas.openxmlformats.org/officeDocument/2006/relationships/hyperlink" Target="https://www.gov.wales/fair-work-commission-recommendations-progress-report-2024-html" TargetMode="External"/><Relationship Id="rId11" Type="http://schemas.openxmlformats.org/officeDocument/2006/relationships/hyperlink" Target="https://www.gov.wales/sites/default/files/publications/2019-02/Trade-union-(wales)-act-2017-guidance%20.pdf" TargetMode="External"/><Relationship Id="rId5" Type="http://schemas.openxmlformats.org/officeDocument/2006/relationships/hyperlink" Target="https://www.gov.wales/social-care-fair-work-forum" TargetMode="External"/><Relationship Id="rId10" Type="http://schemas.openxmlformats.org/officeDocument/2006/relationships/hyperlink" Target="https://www.gov.wales/social-care-fair-work-forum-annual-progress-update-2024-html" TargetMode="External"/><Relationship Id="rId4" Type="http://schemas.openxmlformats.org/officeDocument/2006/relationships/hyperlink" Target="https://www.gov.uk/agency-workers-your-rights/your-rights-as-a-temporary-agency-worker" TargetMode="External"/><Relationship Id="rId9" Type="http://schemas.openxmlformats.org/officeDocument/2006/relationships/hyperlink" Target="https://insightcollective.socialcare.wales/workforce-insight-series/improving-terms-and-conditions-for-the-social-care-workforce-in-wale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hyperlink" Target="https://www.earlyyears.wales/en/news/early-years-wales-report-childcare-rate-wales-2025" TargetMode="External"/><Relationship Id="rId4" Type="http://schemas.openxmlformats.org/officeDocument/2006/relationships/hyperlink" Target="about:blank"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bevanfoundation.org/resources/briefing-childcare-wales/" TargetMode="External"/><Relationship Id="rId2" Type="http://schemas.openxmlformats.org/officeDocument/2006/relationships/hyperlink" Target="https://www.gov.wales/sites/default/files/statistics-and-research/2019-04/180718-qualitative-research-flying-start-families-wave-3-en.pdf" TargetMode="External"/><Relationship Id="rId1" Type="http://schemas.openxmlformats.org/officeDocument/2006/relationships/hyperlink" Target="https://www.gov.wales/phased-expansion-early-years-provision" TargetMode="External"/><Relationship Id="rId6" Type="http://schemas.openxmlformats.org/officeDocument/2006/relationships/hyperlink" Target="https://www.careinspectorate.wales/providing-feedback-about-care-services" TargetMode="External"/><Relationship Id="rId5" Type="http://schemas.openxmlformats.org/officeDocument/2006/relationships/hyperlink" Target="https://www.bevanfoundation.org/resources/briefing-childcare-wales/" TargetMode="External"/><Relationship Id="rId4" Type="http://schemas.openxmlformats.org/officeDocument/2006/relationships/hyperlink" Target="https://senedd.wales/media/iboexr4y/cr-ld16609-e.pdf"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senedd.wales/media/iboexr4y/cr-ld16609-e.pdf" TargetMode="External"/><Relationship Id="rId2" Type="http://schemas.openxmlformats.org/officeDocument/2006/relationships/hyperlink" Target="https://www.bevanfoundation.org/resources/briefing-childcare-wales/" TargetMode="External"/><Relationship Id="rId1" Type="http://schemas.openxmlformats.org/officeDocument/2006/relationships/hyperlink" Target="https://www.gov.wales/sites/default/files/statistics-and-research/2023-03/evaluation-of-year-five-september-2021-to-august-2022-of-the-childcare-offer.pdf%20and%20Bevan%20Foundaiton%20report" TargetMode="External"/><Relationship Id="rId4" Type="http://schemas.openxmlformats.org/officeDocument/2006/relationships/hyperlink" Target="https://www.careinspectorate.wales/providing-feedback-about-care-servi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senedd.wales/media/iboexr4y/cr-ld16609-e.pdf" TargetMode="External"/><Relationship Id="rId2" Type="http://schemas.openxmlformats.org/officeDocument/2006/relationships/hyperlink" Target="https://www.bevanfoundation.org/resources/briefing-childcare-wales/" TargetMode="External"/><Relationship Id="rId1" Type="http://schemas.openxmlformats.org/officeDocument/2006/relationships/hyperlink" Target="http://www.gov.wales/sites/default/files/publications/2018-09/foundation-phase-provision-for-three-and-four-year-olds-guidance-for-local-authorities-in-wales_0.pdf" TargetMode="External"/><Relationship Id="rId4" Type="http://schemas.openxmlformats.org/officeDocument/2006/relationships/hyperlink" Target="https://www.careinspectorate.wales/providing-feedback-about-care-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topLeftCell="A13" workbookViewId="0">
      <selection activeCell="E9" sqref="E9"/>
    </sheetView>
  </sheetViews>
  <sheetFormatPr defaultColWidth="14.42578125" defaultRowHeight="15.75" customHeight="1"/>
  <cols>
    <col min="1" max="1" width="29.5703125" customWidth="1"/>
    <col min="2" max="2" width="7.85546875" customWidth="1"/>
    <col min="3" max="3" width="72.5703125" customWidth="1"/>
  </cols>
  <sheetData>
    <row r="1" spans="1:26" ht="69.95" customHeight="1">
      <c r="A1" s="326" t="s">
        <v>0</v>
      </c>
      <c r="B1" s="489"/>
      <c r="C1" s="489"/>
      <c r="D1" s="1"/>
      <c r="E1" s="1"/>
      <c r="F1" s="1"/>
      <c r="G1" s="1"/>
      <c r="H1" s="1"/>
      <c r="I1" s="1"/>
      <c r="J1" s="1"/>
      <c r="K1" s="1"/>
      <c r="L1" s="1"/>
      <c r="M1" s="1"/>
      <c r="N1" s="1"/>
      <c r="O1" s="1"/>
      <c r="P1" s="1"/>
      <c r="Q1" s="1"/>
      <c r="R1" s="1"/>
      <c r="S1" s="1"/>
      <c r="T1" s="1"/>
      <c r="U1" s="1"/>
      <c r="V1" s="1"/>
      <c r="W1" s="1"/>
      <c r="X1" s="1"/>
      <c r="Y1" s="1"/>
      <c r="Z1" s="1"/>
    </row>
    <row r="2" spans="1:26" ht="15.75" customHeight="1">
      <c r="A2" s="3"/>
      <c r="B2" s="2"/>
      <c r="C2" s="2"/>
      <c r="D2" s="1"/>
      <c r="E2" s="1"/>
      <c r="F2" s="1"/>
      <c r="G2" s="1"/>
      <c r="H2" s="1"/>
      <c r="I2" s="1"/>
      <c r="J2" s="1"/>
      <c r="K2" s="1"/>
      <c r="L2" s="1"/>
      <c r="M2" s="1"/>
      <c r="N2" s="1"/>
      <c r="O2" s="1"/>
      <c r="P2" s="1"/>
      <c r="Q2" s="1"/>
      <c r="R2" s="1"/>
      <c r="S2" s="1"/>
      <c r="T2" s="1"/>
      <c r="U2" s="1"/>
      <c r="V2" s="1"/>
      <c r="W2" s="1"/>
      <c r="X2" s="1"/>
      <c r="Y2" s="1"/>
      <c r="Z2" s="1"/>
    </row>
    <row r="3" spans="1:26" s="176" customFormat="1" ht="15.75" customHeight="1">
      <c r="A3" s="327" t="s">
        <v>1</v>
      </c>
      <c r="B3" s="490"/>
      <c r="C3" s="490"/>
      <c r="D3" s="175"/>
      <c r="E3" s="175"/>
      <c r="F3" s="175"/>
      <c r="G3" s="175"/>
      <c r="H3" s="175"/>
      <c r="I3" s="175"/>
      <c r="J3" s="175"/>
      <c r="K3" s="175"/>
      <c r="L3" s="175"/>
      <c r="M3" s="175"/>
      <c r="N3" s="175"/>
      <c r="O3" s="175"/>
      <c r="P3" s="175"/>
      <c r="Q3" s="175"/>
      <c r="R3" s="175"/>
      <c r="S3" s="175"/>
      <c r="T3" s="175"/>
      <c r="U3" s="175"/>
      <c r="V3" s="175"/>
      <c r="W3" s="175"/>
      <c r="X3" s="175"/>
      <c r="Y3" s="175"/>
      <c r="Z3" s="175"/>
    </row>
    <row r="4" spans="1:26" s="176" customFormat="1" ht="15.75" customHeight="1">
      <c r="A4" s="328" t="s">
        <v>2</v>
      </c>
      <c r="B4" s="491"/>
      <c r="C4" s="491"/>
      <c r="D4" s="175"/>
      <c r="E4" s="175"/>
      <c r="F4" s="175"/>
      <c r="G4" s="175"/>
      <c r="H4" s="175"/>
      <c r="I4" s="175"/>
      <c r="J4" s="175"/>
      <c r="K4" s="175"/>
      <c r="L4" s="175"/>
      <c r="M4" s="175"/>
      <c r="N4" s="175"/>
      <c r="O4" s="175"/>
      <c r="P4" s="175"/>
      <c r="Q4" s="175"/>
      <c r="R4" s="175"/>
      <c r="S4" s="175"/>
      <c r="T4" s="175"/>
      <c r="U4" s="175"/>
      <c r="V4" s="175"/>
      <c r="W4" s="175"/>
      <c r="X4" s="175"/>
      <c r="Y4" s="175"/>
      <c r="Z4" s="175"/>
    </row>
    <row r="5" spans="1:26" s="176" customFormat="1" ht="15.75" customHeight="1">
      <c r="A5" s="329" t="s">
        <v>3</v>
      </c>
      <c r="B5" s="492"/>
      <c r="C5" s="177" t="s">
        <v>4</v>
      </c>
      <c r="D5" s="175"/>
      <c r="E5" s="175"/>
      <c r="F5" s="175"/>
      <c r="G5" s="175"/>
      <c r="H5" s="175"/>
      <c r="I5" s="175"/>
      <c r="J5" s="175"/>
      <c r="K5" s="175"/>
      <c r="L5" s="175"/>
      <c r="M5" s="175"/>
      <c r="N5" s="175"/>
      <c r="O5" s="175"/>
      <c r="P5" s="175"/>
      <c r="Q5" s="175"/>
      <c r="R5" s="175"/>
      <c r="S5" s="175"/>
      <c r="T5" s="175"/>
      <c r="U5" s="175"/>
      <c r="V5" s="175"/>
      <c r="W5" s="175"/>
      <c r="X5" s="175"/>
      <c r="Y5" s="175"/>
      <c r="Z5" s="175"/>
    </row>
    <row r="6" spans="1:26" s="176" customFormat="1" ht="82.5" customHeight="1">
      <c r="A6" s="330" t="s">
        <v>5</v>
      </c>
      <c r="B6" s="493"/>
      <c r="C6" s="178" t="s">
        <v>6</v>
      </c>
      <c r="D6" s="175"/>
      <c r="E6" s="175"/>
      <c r="F6" s="175"/>
      <c r="G6" s="175"/>
      <c r="H6" s="175"/>
      <c r="I6" s="175"/>
      <c r="J6" s="175"/>
      <c r="K6" s="175"/>
      <c r="L6" s="175"/>
      <c r="M6" s="175"/>
      <c r="N6" s="175"/>
      <c r="O6" s="175"/>
      <c r="P6" s="175"/>
      <c r="Q6" s="175"/>
      <c r="R6" s="175"/>
      <c r="S6" s="175"/>
      <c r="T6" s="175"/>
      <c r="U6" s="175"/>
      <c r="V6" s="175"/>
      <c r="W6" s="175"/>
      <c r="X6" s="175"/>
      <c r="Y6" s="175"/>
      <c r="Z6" s="175"/>
    </row>
    <row r="7" spans="1:26" s="176" customFormat="1" ht="66" customHeight="1">
      <c r="A7" s="330" t="s">
        <v>7</v>
      </c>
      <c r="B7" s="493"/>
      <c r="C7" s="179" t="s">
        <v>8</v>
      </c>
      <c r="D7" s="175"/>
      <c r="E7" s="175"/>
      <c r="F7" s="175"/>
      <c r="G7" s="175"/>
      <c r="H7" s="175"/>
      <c r="I7" s="175"/>
      <c r="J7" s="175"/>
      <c r="K7" s="175"/>
      <c r="L7" s="175"/>
      <c r="M7" s="175"/>
      <c r="N7" s="175"/>
      <c r="O7" s="175"/>
      <c r="P7" s="175"/>
      <c r="Q7" s="175"/>
      <c r="R7" s="175"/>
      <c r="S7" s="175"/>
      <c r="T7" s="175"/>
      <c r="U7" s="175"/>
      <c r="V7" s="175"/>
      <c r="W7" s="175"/>
      <c r="X7" s="175"/>
      <c r="Y7" s="175"/>
      <c r="Z7" s="175"/>
    </row>
    <row r="8" spans="1:26" s="176" customFormat="1" ht="65.25" customHeight="1">
      <c r="A8" s="330" t="s">
        <v>9</v>
      </c>
      <c r="B8" s="493"/>
      <c r="C8" s="178" t="s">
        <v>10</v>
      </c>
      <c r="D8" s="175"/>
      <c r="E8" s="175"/>
      <c r="F8" s="175"/>
      <c r="G8" s="175"/>
      <c r="H8" s="175"/>
      <c r="I8" s="175"/>
      <c r="J8" s="175"/>
      <c r="K8" s="175"/>
      <c r="L8" s="175"/>
      <c r="M8" s="175"/>
      <c r="N8" s="175"/>
      <c r="O8" s="175"/>
      <c r="P8" s="175"/>
      <c r="Q8" s="175"/>
      <c r="R8" s="175"/>
      <c r="S8" s="175"/>
      <c r="T8" s="175"/>
      <c r="U8" s="175"/>
      <c r="V8" s="175"/>
      <c r="W8" s="175"/>
      <c r="X8" s="175"/>
      <c r="Y8" s="175"/>
      <c r="Z8" s="175"/>
    </row>
    <row r="9" spans="1:26" s="176" customFormat="1" ht="82.5" customHeight="1">
      <c r="A9" s="330" t="s">
        <v>11</v>
      </c>
      <c r="B9" s="493"/>
      <c r="C9" s="178" t="s">
        <v>12</v>
      </c>
      <c r="D9" s="175"/>
      <c r="E9" s="175"/>
      <c r="F9" s="175"/>
      <c r="G9" s="175"/>
      <c r="H9" s="175"/>
      <c r="I9" s="175"/>
      <c r="J9" s="175"/>
      <c r="K9" s="175"/>
      <c r="L9" s="175"/>
      <c r="M9" s="175"/>
      <c r="N9" s="175"/>
      <c r="O9" s="175"/>
      <c r="P9" s="175"/>
      <c r="Q9" s="175"/>
      <c r="R9" s="175"/>
      <c r="S9" s="175"/>
      <c r="T9" s="175"/>
      <c r="U9" s="175"/>
      <c r="V9" s="175"/>
      <c r="W9" s="175"/>
      <c r="X9" s="175"/>
      <c r="Y9" s="175"/>
      <c r="Z9" s="175"/>
    </row>
    <row r="10" spans="1:26" s="176" customFormat="1" ht="15.75" customHeight="1">
      <c r="A10" s="331"/>
      <c r="B10" s="494"/>
      <c r="C10" s="494"/>
      <c r="D10" s="175"/>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s="176" customFormat="1" ht="15.75" customHeight="1">
      <c r="A11" s="332" t="s">
        <v>13</v>
      </c>
      <c r="B11" s="491"/>
      <c r="C11" s="491"/>
      <c r="D11" s="175"/>
      <c r="E11" s="175"/>
      <c r="F11" s="175"/>
      <c r="G11" s="175"/>
      <c r="H11" s="175"/>
      <c r="I11" s="175"/>
      <c r="J11" s="175"/>
      <c r="K11" s="175"/>
      <c r="L11" s="175"/>
      <c r="M11" s="175"/>
      <c r="N11" s="175"/>
      <c r="O11" s="175"/>
      <c r="P11" s="175"/>
      <c r="Q11" s="175"/>
      <c r="R11" s="175"/>
      <c r="S11" s="175"/>
      <c r="T11" s="175"/>
      <c r="U11" s="175"/>
      <c r="V11" s="175"/>
      <c r="W11" s="175"/>
      <c r="X11" s="175"/>
      <c r="Y11" s="175"/>
      <c r="Z11" s="175"/>
    </row>
    <row r="12" spans="1:26" s="176" customFormat="1" ht="15.75" customHeight="1">
      <c r="A12" s="333" t="s">
        <v>3</v>
      </c>
      <c r="B12" s="492"/>
      <c r="C12" s="180" t="s">
        <v>4</v>
      </c>
      <c r="D12" s="175"/>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s="176" customFormat="1" ht="96" customHeight="1">
      <c r="A13" s="320" t="s">
        <v>14</v>
      </c>
      <c r="B13" s="493"/>
      <c r="C13" s="181" t="s">
        <v>15</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s="176" customFormat="1" ht="48.75" customHeight="1">
      <c r="A14" s="320" t="s">
        <v>16</v>
      </c>
      <c r="B14" s="493"/>
      <c r="C14" s="181" t="s">
        <v>17</v>
      </c>
      <c r="D14" s="175"/>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s="176" customFormat="1" ht="23.25" customHeight="1">
      <c r="A15" s="320" t="s">
        <v>18</v>
      </c>
      <c r="B15" s="493"/>
      <c r="C15" s="182" t="s">
        <v>19</v>
      </c>
      <c r="D15" s="175"/>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s="176" customFormat="1" ht="33" customHeight="1">
      <c r="A16" s="320" t="s">
        <v>20</v>
      </c>
      <c r="B16" s="493"/>
      <c r="C16" s="182" t="s">
        <v>21</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s="176" customFormat="1" ht="15.75" customHeight="1">
      <c r="A17" s="183"/>
      <c r="B17" s="183"/>
      <c r="C17" s="183"/>
      <c r="D17" s="175"/>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s="176" customFormat="1" ht="15.75" customHeight="1">
      <c r="A18" s="321" t="s">
        <v>22</v>
      </c>
      <c r="B18" s="491"/>
      <c r="C18" s="491"/>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s="176" customFormat="1" ht="15.6">
      <c r="A19" s="322" t="s">
        <v>3</v>
      </c>
      <c r="B19" s="492"/>
      <c r="C19" s="184" t="s">
        <v>4</v>
      </c>
      <c r="D19" s="175"/>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1:26" s="176" customFormat="1" ht="61.5" customHeight="1">
      <c r="A20" s="319" t="s">
        <v>23</v>
      </c>
      <c r="B20" s="493"/>
      <c r="C20" s="185" t="s">
        <v>24</v>
      </c>
      <c r="D20" s="175"/>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s="176" customFormat="1" ht="30.95">
      <c r="A21" s="319" t="s">
        <v>25</v>
      </c>
      <c r="B21" s="493"/>
      <c r="C21" s="185" t="s">
        <v>26</v>
      </c>
      <c r="D21" s="175"/>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s="176" customFormat="1" ht="15.6">
      <c r="A22" s="186"/>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s="176" customFormat="1" ht="15.75" customHeight="1">
      <c r="A23" s="323" t="s">
        <v>27</v>
      </c>
      <c r="B23" s="495"/>
      <c r="C23" s="495"/>
    </row>
    <row r="24" spans="1:26" s="176" customFormat="1" ht="15.75" customHeight="1">
      <c r="A24" s="324" t="s">
        <v>3</v>
      </c>
      <c r="B24" s="496"/>
      <c r="C24" s="187" t="s">
        <v>4</v>
      </c>
    </row>
    <row r="25" spans="1:26" s="176" customFormat="1" ht="46.5">
      <c r="A25" s="325" t="s">
        <v>28</v>
      </c>
      <c r="B25" s="497"/>
      <c r="C25" s="188" t="s">
        <v>29</v>
      </c>
    </row>
    <row r="29" spans="1:26" ht="14.45">
      <c r="A29" s="4"/>
      <c r="B29" s="1"/>
      <c r="C29" s="1"/>
      <c r="D29" s="1"/>
      <c r="E29" s="1"/>
      <c r="F29" s="1"/>
      <c r="G29" s="1"/>
      <c r="H29" s="1"/>
      <c r="I29" s="1"/>
      <c r="J29" s="1"/>
      <c r="K29" s="1"/>
      <c r="L29" s="1"/>
      <c r="M29" s="1"/>
      <c r="N29" s="1"/>
      <c r="O29" s="1"/>
      <c r="P29" s="1"/>
      <c r="Q29" s="1"/>
      <c r="R29" s="1"/>
      <c r="S29" s="1"/>
      <c r="T29" s="1"/>
      <c r="U29" s="1"/>
      <c r="V29" s="1"/>
      <c r="W29" s="1"/>
      <c r="X29" s="1"/>
      <c r="Y29" s="1"/>
      <c r="Z29" s="1"/>
    </row>
    <row r="30" spans="1:26" ht="12.6">
      <c r="A30" s="5"/>
      <c r="B30" s="1"/>
      <c r="C30" s="1"/>
      <c r="D30" s="1"/>
      <c r="E30" s="1"/>
      <c r="F30" s="1"/>
      <c r="G30" s="1"/>
      <c r="H30" s="1"/>
      <c r="I30" s="1"/>
      <c r="J30" s="1"/>
      <c r="K30" s="1"/>
      <c r="L30" s="1"/>
      <c r="M30" s="1"/>
      <c r="N30" s="1"/>
      <c r="O30" s="1"/>
      <c r="P30" s="1"/>
      <c r="Q30" s="1"/>
      <c r="R30" s="1"/>
      <c r="S30" s="1"/>
      <c r="T30" s="1"/>
      <c r="U30" s="1"/>
      <c r="V30" s="1"/>
      <c r="W30" s="1"/>
      <c r="X30" s="1"/>
      <c r="Y30" s="1"/>
      <c r="Z30" s="1"/>
    </row>
    <row r="31" spans="1:26" ht="12.6">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6">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6">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6">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6">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6">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formatCells="0" formatColumns="0" formatRows="0" insertColumns="0" insertRows="0" insertHyperlinks="0" deleteColumns="0" deleteRows="0" sort="0" autoFilter="0" pivotTables="0"/>
  <mergeCells count="22">
    <mergeCell ref="A23:C23"/>
    <mergeCell ref="A24:B24"/>
    <mergeCell ref="A25:B25"/>
    <mergeCell ref="A1:C1"/>
    <mergeCell ref="A3:C3"/>
    <mergeCell ref="A4:C4"/>
    <mergeCell ref="A5:B5"/>
    <mergeCell ref="A6:B6"/>
    <mergeCell ref="A7:B7"/>
    <mergeCell ref="A8:B8"/>
    <mergeCell ref="A9:B9"/>
    <mergeCell ref="A10:C10"/>
    <mergeCell ref="A21:B21"/>
    <mergeCell ref="A11:C11"/>
    <mergeCell ref="A12:B12"/>
    <mergeCell ref="A13:B13"/>
    <mergeCell ref="A20:B20"/>
    <mergeCell ref="A14:B14"/>
    <mergeCell ref="A15:B15"/>
    <mergeCell ref="A16:B16"/>
    <mergeCell ref="A18:C18"/>
    <mergeCell ref="A19:B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B1AC-C173-4B0D-989C-094D9449B7F0}">
  <dimension ref="A1:N38"/>
  <sheetViews>
    <sheetView topLeftCell="A25" workbookViewId="0">
      <selection activeCell="N15" sqref="N15"/>
    </sheetView>
  </sheetViews>
  <sheetFormatPr defaultRowHeight="12.6"/>
  <cols>
    <col min="14" max="14" width="54.7109375" bestFit="1" customWidth="1"/>
  </cols>
  <sheetData>
    <row r="1" spans="1:10" ht="12.95">
      <c r="A1" s="39" t="s">
        <v>30</v>
      </c>
      <c r="B1" s="40"/>
      <c r="C1" s="40"/>
      <c r="D1" s="40"/>
      <c r="E1" s="40"/>
      <c r="F1" s="40"/>
      <c r="G1" s="40"/>
      <c r="H1" s="40"/>
      <c r="I1" s="40"/>
      <c r="J1" s="40"/>
    </row>
    <row r="2" spans="1:10" ht="12.95">
      <c r="A2" s="39" t="s">
        <v>31</v>
      </c>
      <c r="B2" s="40"/>
      <c r="C2" s="40"/>
      <c r="D2" s="40"/>
      <c r="E2" s="40"/>
      <c r="F2" s="40"/>
      <c r="G2" s="40"/>
      <c r="H2" s="40"/>
      <c r="I2" s="40"/>
      <c r="J2" s="40"/>
    </row>
    <row r="4" spans="1:10" ht="12.95">
      <c r="A4" s="37" t="s">
        <v>32</v>
      </c>
      <c r="B4" s="38"/>
      <c r="C4" s="38"/>
      <c r="D4" s="38"/>
      <c r="E4" s="38"/>
      <c r="F4" s="38"/>
      <c r="G4" s="38"/>
      <c r="H4" s="38"/>
      <c r="I4" s="38"/>
      <c r="J4" s="38"/>
    </row>
    <row r="5" spans="1:10">
      <c r="A5" s="37" t="s">
        <v>33</v>
      </c>
      <c r="B5" s="38"/>
      <c r="C5" s="38"/>
      <c r="D5" s="38"/>
      <c r="E5" s="38"/>
      <c r="F5" s="38"/>
      <c r="G5" s="38"/>
      <c r="H5" s="38"/>
      <c r="I5" s="38"/>
      <c r="J5" s="38"/>
    </row>
    <row r="6" spans="1:10">
      <c r="A6" s="38" t="s">
        <v>34</v>
      </c>
      <c r="B6" s="38"/>
      <c r="C6" s="38"/>
      <c r="D6" s="38"/>
      <c r="E6" s="38"/>
      <c r="F6" s="38"/>
      <c r="G6" s="38"/>
      <c r="H6" s="38"/>
      <c r="I6" s="38"/>
      <c r="J6" s="38"/>
    </row>
    <row r="7" spans="1:10">
      <c r="A7" s="38"/>
      <c r="B7" s="38"/>
      <c r="C7" s="38"/>
      <c r="D7" s="38"/>
      <c r="E7" s="38"/>
      <c r="F7" s="38"/>
      <c r="G7" s="38"/>
      <c r="H7" s="38"/>
      <c r="I7" s="38"/>
      <c r="J7" s="38"/>
    </row>
    <row r="8" spans="1:10">
      <c r="A8" s="38" t="s">
        <v>35</v>
      </c>
      <c r="B8" s="38"/>
      <c r="C8" s="38"/>
      <c r="D8" s="38"/>
      <c r="E8" s="38"/>
      <c r="F8" s="38"/>
      <c r="G8" s="38"/>
      <c r="H8" s="38"/>
      <c r="I8" s="38"/>
      <c r="J8" s="38"/>
    </row>
    <row r="9" spans="1:10">
      <c r="A9" s="38" t="s">
        <v>36</v>
      </c>
      <c r="B9" s="38"/>
      <c r="C9" s="38"/>
      <c r="D9" s="38"/>
      <c r="E9" s="38"/>
      <c r="F9" s="38"/>
      <c r="G9" s="38"/>
      <c r="H9" s="38"/>
      <c r="I9" s="38"/>
      <c r="J9" s="38"/>
    </row>
    <row r="10" spans="1:10">
      <c r="A10" s="38" t="s">
        <v>37</v>
      </c>
      <c r="B10" s="38"/>
      <c r="C10" s="38"/>
      <c r="D10" s="38"/>
      <c r="E10" s="38"/>
      <c r="F10" s="38"/>
      <c r="G10" s="38"/>
      <c r="H10" s="38"/>
      <c r="I10" s="38"/>
      <c r="J10" s="38"/>
    </row>
    <row r="11" spans="1:10">
      <c r="A11" s="38" t="s">
        <v>38</v>
      </c>
      <c r="B11" s="38"/>
      <c r="C11" s="38"/>
      <c r="D11" s="38"/>
      <c r="E11" s="38"/>
      <c r="F11" s="38"/>
      <c r="G11" s="38"/>
      <c r="H11" s="38"/>
      <c r="I11" s="38"/>
      <c r="J11" s="38"/>
    </row>
    <row r="12" spans="1:10">
      <c r="A12" s="38" t="s">
        <v>39</v>
      </c>
      <c r="B12" s="38"/>
      <c r="C12" s="38"/>
      <c r="D12" s="38"/>
      <c r="E12" s="38"/>
      <c r="F12" s="38"/>
      <c r="G12" s="38"/>
      <c r="H12" s="38"/>
      <c r="I12" s="38"/>
      <c r="J12" s="38"/>
    </row>
    <row r="13" spans="1:10">
      <c r="A13" s="38"/>
      <c r="B13" s="38"/>
      <c r="C13" s="38"/>
      <c r="D13" s="38"/>
      <c r="E13" s="38"/>
      <c r="F13" s="38"/>
      <c r="G13" s="38"/>
      <c r="H13" s="38"/>
      <c r="I13" s="38"/>
      <c r="J13" s="38"/>
    </row>
    <row r="14" spans="1:10">
      <c r="A14" s="38" t="s">
        <v>40</v>
      </c>
      <c r="B14" s="38"/>
      <c r="C14" s="38"/>
      <c r="D14" s="38"/>
      <c r="E14" s="38"/>
      <c r="F14" s="38"/>
      <c r="G14" s="38"/>
      <c r="H14" s="38"/>
      <c r="I14" s="38"/>
      <c r="J14" s="38"/>
    </row>
    <row r="15" spans="1:10">
      <c r="A15" s="38" t="s">
        <v>41</v>
      </c>
      <c r="B15" s="38"/>
      <c r="C15" s="38"/>
      <c r="D15" s="38"/>
      <c r="E15" s="38"/>
      <c r="F15" s="38"/>
      <c r="G15" s="38"/>
      <c r="H15" s="38"/>
      <c r="I15" s="38"/>
      <c r="J15" s="38"/>
    </row>
    <row r="16" spans="1:10">
      <c r="A16" s="38" t="s">
        <v>42</v>
      </c>
      <c r="B16" s="38"/>
      <c r="C16" s="38"/>
      <c r="D16" s="38"/>
      <c r="E16" s="38"/>
      <c r="F16" s="38"/>
      <c r="G16" s="38"/>
      <c r="H16" s="38"/>
      <c r="I16" s="38"/>
      <c r="J16" s="38"/>
    </row>
    <row r="17" spans="1:10">
      <c r="A17" s="38" t="s">
        <v>43</v>
      </c>
      <c r="B17" s="38"/>
      <c r="C17" s="38"/>
      <c r="D17" s="38"/>
      <c r="E17" s="38"/>
      <c r="F17" s="38"/>
      <c r="G17" s="38"/>
      <c r="H17" s="38"/>
      <c r="I17" s="38"/>
      <c r="J17" s="38"/>
    </row>
    <row r="19" spans="1:10" ht="12.95">
      <c r="A19" s="41" t="s">
        <v>44</v>
      </c>
      <c r="B19" s="42"/>
      <c r="C19" s="42"/>
      <c r="D19" s="42"/>
      <c r="E19" s="42"/>
      <c r="F19" s="42"/>
      <c r="G19" s="42"/>
      <c r="H19" s="42"/>
      <c r="I19" s="42"/>
      <c r="J19" s="42"/>
    </row>
    <row r="20" spans="1:10">
      <c r="A20" s="43" t="s">
        <v>45</v>
      </c>
      <c r="B20" s="42"/>
      <c r="C20" s="42"/>
      <c r="D20" s="42"/>
      <c r="E20" s="42"/>
      <c r="F20" s="42"/>
      <c r="G20" s="42"/>
      <c r="H20" s="42"/>
      <c r="I20" s="42"/>
      <c r="J20" s="42"/>
    </row>
    <row r="21" spans="1:10">
      <c r="A21" s="43"/>
      <c r="B21" s="42"/>
      <c r="C21" s="42"/>
      <c r="D21" s="42"/>
      <c r="E21" s="42"/>
      <c r="F21" s="42"/>
      <c r="G21" s="42"/>
      <c r="H21" s="42"/>
      <c r="I21" s="42"/>
      <c r="J21" s="42"/>
    </row>
    <row r="22" spans="1:10">
      <c r="A22" s="43" t="s">
        <v>46</v>
      </c>
      <c r="B22" s="42"/>
      <c r="C22" s="42"/>
      <c r="D22" s="42"/>
      <c r="E22" s="42"/>
      <c r="F22" s="42"/>
      <c r="G22" s="42"/>
      <c r="H22" s="42"/>
      <c r="I22" s="42"/>
      <c r="J22" s="42"/>
    </row>
    <row r="23" spans="1:10" ht="12.95">
      <c r="A23" s="41"/>
      <c r="B23" s="42"/>
      <c r="C23" s="42"/>
      <c r="D23" s="42"/>
      <c r="E23" s="42"/>
      <c r="F23" s="42"/>
      <c r="G23" s="42"/>
      <c r="H23" s="42"/>
      <c r="I23" s="42"/>
      <c r="J23" s="42"/>
    </row>
    <row r="24" spans="1:10">
      <c r="A24" s="43" t="s">
        <v>47</v>
      </c>
      <c r="B24" s="42"/>
      <c r="C24" s="42"/>
      <c r="D24" s="42"/>
      <c r="E24" s="42"/>
      <c r="F24" s="42"/>
      <c r="G24" s="42"/>
      <c r="H24" s="42"/>
      <c r="I24" s="42"/>
      <c r="J24" s="42"/>
    </row>
    <row r="25" spans="1:10">
      <c r="A25" s="43" t="s">
        <v>48</v>
      </c>
      <c r="B25" s="42"/>
      <c r="C25" s="42"/>
      <c r="D25" s="42"/>
      <c r="E25" s="42"/>
      <c r="F25" s="42"/>
      <c r="G25" s="42"/>
      <c r="H25" s="42"/>
      <c r="I25" s="42"/>
      <c r="J25" s="42"/>
    </row>
    <row r="26" spans="1:10">
      <c r="A26" s="43"/>
      <c r="B26" s="42"/>
      <c r="C26" s="42"/>
      <c r="D26" s="42"/>
      <c r="E26" s="42"/>
      <c r="F26" s="42"/>
      <c r="G26" s="42"/>
      <c r="H26" s="42"/>
      <c r="I26" s="42"/>
      <c r="J26" s="42"/>
    </row>
    <row r="27" spans="1:10">
      <c r="A27" s="43" t="s">
        <v>49</v>
      </c>
      <c r="B27" s="42"/>
      <c r="C27" s="42"/>
      <c r="D27" s="42"/>
      <c r="E27" s="42"/>
      <c r="F27" s="42"/>
      <c r="G27" s="42"/>
      <c r="H27" s="42"/>
      <c r="I27" s="42"/>
      <c r="J27" s="42"/>
    </row>
    <row r="28" spans="1:10">
      <c r="A28" s="43" t="s">
        <v>50</v>
      </c>
      <c r="B28" s="42"/>
      <c r="C28" s="42"/>
      <c r="D28" s="42"/>
      <c r="E28" s="42"/>
      <c r="F28" s="42"/>
      <c r="G28" s="42"/>
      <c r="H28" s="42"/>
      <c r="I28" s="42"/>
      <c r="J28" s="42"/>
    </row>
    <row r="30" spans="1:10" ht="12.95">
      <c r="A30" s="36" t="s">
        <v>51</v>
      </c>
    </row>
    <row r="36" spans="13:14" ht="12.95">
      <c r="M36" s="315" t="s">
        <v>52</v>
      </c>
      <c r="N36" s="315" t="s">
        <v>53</v>
      </c>
    </row>
    <row r="37" spans="13:14" ht="12.95">
      <c r="M37" s="316" t="s">
        <v>54</v>
      </c>
      <c r="N37" s="316" t="s">
        <v>55</v>
      </c>
    </row>
    <row r="38" spans="13:14" ht="12.95">
      <c r="M38" s="317" t="s">
        <v>56</v>
      </c>
      <c r="N38" s="317" t="s">
        <v>57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AA1B-8577-4349-B5B5-2C79225710D5}">
  <dimension ref="A1"/>
  <sheetViews>
    <sheetView workbookViewId="0"/>
  </sheetViews>
  <sheetFormatPr defaultRowHeight="12.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20"/>
  <sheetViews>
    <sheetView workbookViewId="0">
      <selection activeCell="C13" sqref="C13"/>
    </sheetView>
  </sheetViews>
  <sheetFormatPr defaultColWidth="14.42578125" defaultRowHeight="15.75" customHeight="1"/>
  <cols>
    <col min="1" max="1" width="37.140625" bestFit="1" customWidth="1"/>
    <col min="2" max="2" width="52.5703125" customWidth="1"/>
  </cols>
  <sheetData>
    <row r="1" spans="1:2" ht="30.95" customHeight="1">
      <c r="A1" s="338" t="s">
        <v>58</v>
      </c>
      <c r="B1" s="339"/>
    </row>
    <row r="2" spans="1:2" ht="15.75" customHeight="1">
      <c r="A2" s="9" t="s">
        <v>3</v>
      </c>
      <c r="B2" s="9" t="s">
        <v>4</v>
      </c>
    </row>
    <row r="3" spans="1:2" ht="15.75" customHeight="1">
      <c r="A3" s="334" t="s">
        <v>59</v>
      </c>
      <c r="B3" s="140" t="s">
        <v>60</v>
      </c>
    </row>
    <row r="4" spans="1:2" ht="15.75" customHeight="1">
      <c r="A4" s="498"/>
      <c r="B4" s="139" t="s">
        <v>61</v>
      </c>
    </row>
    <row r="5" spans="1:2" ht="15.75" customHeight="1">
      <c r="A5" s="498"/>
      <c r="B5" s="10" t="s">
        <v>62</v>
      </c>
    </row>
    <row r="6" spans="1:2" ht="15.75" customHeight="1">
      <c r="A6" s="498"/>
      <c r="B6" s="10" t="s">
        <v>63</v>
      </c>
    </row>
    <row r="7" spans="1:2" ht="15.75" customHeight="1">
      <c r="A7" s="498"/>
      <c r="B7" s="139" t="s">
        <v>64</v>
      </c>
    </row>
    <row r="8" spans="1:2" ht="15.75" customHeight="1">
      <c r="A8" s="335" t="s">
        <v>7</v>
      </c>
      <c r="B8" s="10" t="s">
        <v>8</v>
      </c>
    </row>
    <row r="9" spans="1:2" ht="15.75" customHeight="1">
      <c r="A9" s="336"/>
      <c r="B9" s="10" t="s">
        <v>65</v>
      </c>
    </row>
    <row r="10" spans="1:2" ht="15.75" customHeight="1">
      <c r="A10" s="336"/>
      <c r="B10" s="10" t="s">
        <v>66</v>
      </c>
    </row>
    <row r="11" spans="1:2" ht="15.75" customHeight="1">
      <c r="A11" s="337"/>
      <c r="B11" s="10" t="s">
        <v>67</v>
      </c>
    </row>
    <row r="12" spans="1:2" ht="15.75" customHeight="1">
      <c r="A12" s="335" t="s">
        <v>68</v>
      </c>
      <c r="B12" s="140" t="s">
        <v>69</v>
      </c>
    </row>
    <row r="13" spans="1:2" ht="15.75" customHeight="1">
      <c r="A13" s="336"/>
      <c r="B13" s="10" t="s">
        <v>70</v>
      </c>
    </row>
    <row r="14" spans="1:2" ht="15.75" customHeight="1">
      <c r="A14" s="336"/>
      <c r="B14" s="139" t="s">
        <v>71</v>
      </c>
    </row>
    <row r="15" spans="1:2" ht="15.75" customHeight="1">
      <c r="A15" s="337"/>
      <c r="B15" s="139" t="s">
        <v>72</v>
      </c>
    </row>
    <row r="16" spans="1:2" ht="15.75" customHeight="1">
      <c r="A16" s="335" t="s">
        <v>73</v>
      </c>
      <c r="B16" s="140" t="s">
        <v>74</v>
      </c>
    </row>
    <row r="17" spans="1:2" ht="15.75" customHeight="1">
      <c r="A17" s="336"/>
      <c r="B17" s="139" t="s">
        <v>75</v>
      </c>
    </row>
    <row r="18" spans="1:2" ht="15.75" customHeight="1">
      <c r="A18" s="336"/>
      <c r="B18" s="10" t="s">
        <v>76</v>
      </c>
    </row>
    <row r="19" spans="1:2" ht="15.75" customHeight="1">
      <c r="A19" s="336"/>
      <c r="B19" s="10" t="s">
        <v>77</v>
      </c>
    </row>
    <row r="20" spans="1:2" ht="15.75" customHeight="1">
      <c r="A20" s="337"/>
      <c r="B20" s="139" t="s">
        <v>78</v>
      </c>
    </row>
  </sheetData>
  <mergeCells count="5">
    <mergeCell ref="A3:A7"/>
    <mergeCell ref="A8:A11"/>
    <mergeCell ref="A16:A20"/>
    <mergeCell ref="A12:A15"/>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72"/>
  <sheetViews>
    <sheetView topLeftCell="A48" zoomScale="90" zoomScaleNormal="90" workbookViewId="0">
      <selection activeCell="C20" sqref="C20"/>
    </sheetView>
  </sheetViews>
  <sheetFormatPr defaultColWidth="103" defaultRowHeight="15.75" customHeight="1"/>
  <cols>
    <col min="1" max="1" width="103" style="294"/>
    <col min="2" max="2" width="14" style="294" customWidth="1"/>
    <col min="3" max="5" width="103" style="294"/>
    <col min="6" max="7" width="103" style="294" bestFit="1" customWidth="1"/>
    <col min="8" max="16384" width="103" style="294"/>
  </cols>
  <sheetData>
    <row r="1" spans="1:7" s="269" customFormat="1" ht="30.95">
      <c r="A1" s="350" t="s">
        <v>79</v>
      </c>
      <c r="B1" s="342"/>
      <c r="C1" s="342"/>
      <c r="D1" s="342"/>
      <c r="G1" s="269" t="s">
        <v>80</v>
      </c>
    </row>
    <row r="2" spans="1:7" s="271" customFormat="1" ht="14.45" customHeight="1">
      <c r="A2" s="354" t="s">
        <v>81</v>
      </c>
      <c r="B2" s="343" t="s">
        <v>82</v>
      </c>
      <c r="C2" s="352" t="s">
        <v>83</v>
      </c>
      <c r="D2" s="352" t="s">
        <v>84</v>
      </c>
      <c r="E2" s="353"/>
      <c r="F2" s="353"/>
    </row>
    <row r="3" spans="1:7" s="271" customFormat="1" ht="45.95" customHeight="1">
      <c r="A3" s="353"/>
      <c r="B3" s="351"/>
      <c r="C3" s="351"/>
      <c r="D3" s="351"/>
      <c r="E3" s="351"/>
      <c r="F3" s="351"/>
    </row>
    <row r="4" spans="1:7" s="272" customFormat="1" ht="62.1">
      <c r="A4" s="160" t="s">
        <v>85</v>
      </c>
      <c r="B4" s="160">
        <v>1</v>
      </c>
      <c r="C4" s="161" t="s">
        <v>86</v>
      </c>
      <c r="D4" s="162" t="s">
        <v>87</v>
      </c>
      <c r="E4" s="269"/>
      <c r="F4" s="269"/>
    </row>
    <row r="5" spans="1:7" s="272" customFormat="1" ht="15.6">
      <c r="A5" s="160"/>
      <c r="B5" s="160"/>
      <c r="C5" s="161"/>
      <c r="D5" s="162"/>
      <c r="E5" s="269"/>
      <c r="F5" s="269"/>
    </row>
    <row r="6" spans="1:7" s="279" customFormat="1" ht="19.5" customHeight="1">
      <c r="A6" s="347" t="s">
        <v>88</v>
      </c>
      <c r="B6" s="348"/>
      <c r="C6" s="278"/>
    </row>
    <row r="7" spans="1:7" s="269" customFormat="1" ht="356.45">
      <c r="A7" s="274" t="s">
        <v>89</v>
      </c>
      <c r="B7" s="160">
        <v>0.5</v>
      </c>
      <c r="C7" s="275" t="s">
        <v>90</v>
      </c>
      <c r="D7" s="276" t="s">
        <v>91</v>
      </c>
    </row>
    <row r="8" spans="1:7" s="269" customFormat="1" ht="93">
      <c r="A8" s="160" t="s">
        <v>92</v>
      </c>
      <c r="B8" s="160">
        <v>0.5</v>
      </c>
      <c r="C8" s="163" t="s">
        <v>93</v>
      </c>
      <c r="D8" s="277" t="s">
        <v>94</v>
      </c>
    </row>
    <row r="9" spans="1:7" s="269" customFormat="1" ht="155.1">
      <c r="A9" s="160" t="s">
        <v>95</v>
      </c>
      <c r="B9" s="160">
        <v>1</v>
      </c>
      <c r="C9" s="163" t="s">
        <v>96</v>
      </c>
      <c r="D9" s="310" t="s">
        <v>97</v>
      </c>
    </row>
    <row r="10" spans="1:7" s="269" customFormat="1" ht="232.5">
      <c r="A10" s="160" t="s">
        <v>98</v>
      </c>
      <c r="B10" s="160">
        <v>1</v>
      </c>
      <c r="C10" s="275" t="s">
        <v>99</v>
      </c>
      <c r="D10" s="277" t="s">
        <v>100</v>
      </c>
    </row>
    <row r="11" spans="1:7" s="279" customFormat="1" ht="15.6">
      <c r="A11" s="347" t="s">
        <v>101</v>
      </c>
      <c r="B11" s="348"/>
      <c r="C11" s="278"/>
    </row>
    <row r="12" spans="1:7" s="269" customFormat="1" ht="46.5">
      <c r="A12" s="160" t="s">
        <v>102</v>
      </c>
      <c r="B12" s="160">
        <v>0</v>
      </c>
      <c r="C12" s="273" t="s">
        <v>103</v>
      </c>
      <c r="D12" s="277" t="s">
        <v>104</v>
      </c>
      <c r="E12" s="276" t="s">
        <v>105</v>
      </c>
      <c r="F12" s="269" t="s">
        <v>106</v>
      </c>
    </row>
    <row r="13" spans="1:7" s="269" customFormat="1" ht="93">
      <c r="A13" s="160" t="s">
        <v>107</v>
      </c>
      <c r="B13" s="160">
        <v>0</v>
      </c>
      <c r="C13" s="275" t="s">
        <v>108</v>
      </c>
      <c r="D13" s="309" t="s">
        <v>97</v>
      </c>
    </row>
    <row r="14" spans="1:7" s="269" customFormat="1" ht="30.95">
      <c r="A14" s="160" t="s">
        <v>109</v>
      </c>
      <c r="B14" s="160">
        <v>0</v>
      </c>
      <c r="C14" s="273" t="s">
        <v>110</v>
      </c>
      <c r="D14" s="309" t="s">
        <v>97</v>
      </c>
    </row>
    <row r="15" spans="1:7" s="269" customFormat="1" ht="62.1">
      <c r="A15" s="160" t="s">
        <v>111</v>
      </c>
      <c r="B15" s="160">
        <v>0.5</v>
      </c>
      <c r="C15" s="273" t="s">
        <v>112</v>
      </c>
      <c r="D15" s="309" t="s">
        <v>97</v>
      </c>
      <c r="E15" s="277" t="s">
        <v>113</v>
      </c>
    </row>
    <row r="16" spans="1:7" s="269" customFormat="1" ht="108.6">
      <c r="A16" s="160" t="s">
        <v>114</v>
      </c>
      <c r="B16" s="160">
        <v>0</v>
      </c>
      <c r="C16" s="273" t="s">
        <v>115</v>
      </c>
      <c r="D16" s="309" t="s">
        <v>97</v>
      </c>
      <c r="E16" s="277" t="s">
        <v>113</v>
      </c>
    </row>
    <row r="17" spans="1:8" s="279" customFormat="1" ht="15.6">
      <c r="A17" s="347" t="s">
        <v>116</v>
      </c>
      <c r="B17" s="348"/>
      <c r="C17" s="278"/>
    </row>
    <row r="18" spans="1:8" s="269" customFormat="1" ht="108.6">
      <c r="A18" s="160" t="s">
        <v>117</v>
      </c>
      <c r="B18" s="160">
        <v>0.5</v>
      </c>
      <c r="C18" s="275" t="s">
        <v>118</v>
      </c>
      <c r="D18" s="277" t="s">
        <v>119</v>
      </c>
      <c r="E18" s="277" t="s">
        <v>120</v>
      </c>
    </row>
    <row r="19" spans="1:8" s="269" customFormat="1" ht="27.95" customHeight="1">
      <c r="A19" s="160" t="s">
        <v>121</v>
      </c>
      <c r="B19" s="160">
        <v>1</v>
      </c>
      <c r="C19" s="275" t="s">
        <v>122</v>
      </c>
      <c r="D19" s="309" t="s">
        <v>97</v>
      </c>
    </row>
    <row r="20" spans="1:8" s="269" customFormat="1" ht="30.95">
      <c r="A20" s="160" t="s">
        <v>123</v>
      </c>
      <c r="B20" s="160">
        <v>0</v>
      </c>
      <c r="C20" s="273" t="s">
        <v>124</v>
      </c>
      <c r="D20" s="309" t="s">
        <v>97</v>
      </c>
    </row>
    <row r="21" spans="1:8" s="269" customFormat="1" ht="15.6">
      <c r="A21" s="160" t="s">
        <v>125</v>
      </c>
      <c r="B21" s="160">
        <v>0</v>
      </c>
      <c r="C21" s="273" t="s">
        <v>126</v>
      </c>
      <c r="D21" s="309" t="s">
        <v>97</v>
      </c>
    </row>
    <row r="22" spans="1:8" s="279" customFormat="1" ht="15.6">
      <c r="A22" s="347" t="s">
        <v>127</v>
      </c>
      <c r="B22" s="348"/>
      <c r="C22" s="278"/>
    </row>
    <row r="23" spans="1:8" s="269" customFormat="1" ht="93">
      <c r="A23" s="160" t="s">
        <v>128</v>
      </c>
      <c r="B23" s="160">
        <v>0.5</v>
      </c>
      <c r="C23" s="280" t="s">
        <v>129</v>
      </c>
      <c r="D23" s="309" t="s">
        <v>97</v>
      </c>
    </row>
    <row r="24" spans="1:8" s="269" customFormat="1" ht="30.95">
      <c r="A24" s="160" t="s">
        <v>130</v>
      </c>
      <c r="B24" s="160">
        <v>0</v>
      </c>
      <c r="C24" s="280" t="s">
        <v>131</v>
      </c>
      <c r="D24" s="309" t="s">
        <v>97</v>
      </c>
    </row>
    <row r="25" spans="1:8" s="269" customFormat="1" ht="77.45">
      <c r="A25" s="160" t="s">
        <v>132</v>
      </c>
      <c r="B25" s="160">
        <v>0</v>
      </c>
      <c r="C25" s="273" t="s">
        <v>133</v>
      </c>
    </row>
    <row r="26" spans="1:8" s="269" customFormat="1" ht="30.95">
      <c r="A26" s="281" t="s">
        <v>134</v>
      </c>
      <c r="B26" s="172">
        <v>0</v>
      </c>
      <c r="C26" t="s">
        <v>135</v>
      </c>
      <c r="D26" s="309" t="s">
        <v>136</v>
      </c>
      <c r="E26" s="283"/>
      <c r="F26" s="283"/>
      <c r="G26" s="283"/>
    </row>
    <row r="27" spans="1:8" s="269" customFormat="1" ht="15.6">
      <c r="A27" s="268" t="s">
        <v>137</v>
      </c>
      <c r="B27" s="340">
        <f>SUM(B4,B7:B10,B12:B16,B18:B21,B23:B26)</f>
        <v>6.5</v>
      </c>
      <c r="C27" s="342"/>
      <c r="D27" s="342"/>
      <c r="H27" s="284"/>
    </row>
    <row r="28" spans="1:8" s="269" customFormat="1" ht="15.6">
      <c r="A28" s="268" t="s">
        <v>138</v>
      </c>
      <c r="B28" s="349">
        <f>B27/18*100</f>
        <v>36.111111111111107</v>
      </c>
      <c r="C28" s="342"/>
      <c r="D28" s="342"/>
      <c r="H28" s="284"/>
    </row>
    <row r="29" spans="1:8" s="269" customFormat="1" ht="15.6">
      <c r="A29" s="295" t="s">
        <v>139</v>
      </c>
      <c r="B29" s="355">
        <v>2</v>
      </c>
      <c r="C29" s="356"/>
      <c r="D29" s="356"/>
      <c r="H29" s="284"/>
    </row>
    <row r="30" spans="1:8" s="269" customFormat="1" ht="15.6">
      <c r="A30" s="273"/>
      <c r="B30" s="273"/>
      <c r="H30" s="284"/>
    </row>
    <row r="31" spans="1:8" s="271" customFormat="1" ht="15.6">
      <c r="A31" s="343" t="s">
        <v>140</v>
      </c>
      <c r="B31" s="351"/>
      <c r="C31" s="343"/>
      <c r="D31" s="351"/>
      <c r="H31" s="285"/>
    </row>
    <row r="32" spans="1:8" s="271" customFormat="1" ht="15.6">
      <c r="A32" s="340" t="s">
        <v>81</v>
      </c>
      <c r="B32" s="350" t="s">
        <v>82</v>
      </c>
      <c r="C32" s="340" t="s">
        <v>83</v>
      </c>
      <c r="D32" s="340" t="s">
        <v>84</v>
      </c>
      <c r="E32" s="341"/>
      <c r="F32" s="341"/>
      <c r="H32" s="285"/>
    </row>
    <row r="33" spans="1:8" s="271" customFormat="1" ht="49.5" customHeight="1">
      <c r="A33" s="341"/>
      <c r="B33" s="342"/>
      <c r="C33" s="342"/>
      <c r="D33" s="342"/>
      <c r="E33" s="342"/>
      <c r="F33" s="342"/>
      <c r="H33" s="285"/>
    </row>
    <row r="34" spans="1:8" s="269" customFormat="1" ht="46.5">
      <c r="A34" s="160" t="s">
        <v>141</v>
      </c>
      <c r="B34" s="160">
        <v>1</v>
      </c>
      <c r="C34" s="275" t="s">
        <v>142</v>
      </c>
      <c r="D34" s="277" t="s">
        <v>143</v>
      </c>
      <c r="G34" s="275" t="s">
        <v>144</v>
      </c>
      <c r="H34" s="284"/>
    </row>
    <row r="35" spans="1:8" s="279" customFormat="1" ht="15.6">
      <c r="A35" s="347" t="s">
        <v>88</v>
      </c>
      <c r="B35" s="348"/>
      <c r="C35" s="278"/>
      <c r="H35" s="286"/>
    </row>
    <row r="36" spans="1:8" s="269" customFormat="1" ht="123.95">
      <c r="A36" s="160" t="s">
        <v>89</v>
      </c>
      <c r="B36" s="160">
        <v>1</v>
      </c>
      <c r="C36" s="280" t="s">
        <v>145</v>
      </c>
      <c r="D36" s="276" t="s">
        <v>146</v>
      </c>
      <c r="H36" s="284"/>
    </row>
    <row r="37" spans="1:8" s="269" customFormat="1" ht="93">
      <c r="A37" s="160" t="s">
        <v>147</v>
      </c>
      <c r="B37" s="160">
        <v>0.5</v>
      </c>
      <c r="C37" s="280" t="s">
        <v>148</v>
      </c>
      <c r="D37" s="277" t="s">
        <v>149</v>
      </c>
      <c r="H37" s="284"/>
    </row>
    <row r="38" spans="1:8" s="269" customFormat="1" ht="30.95">
      <c r="A38" s="160" t="s">
        <v>150</v>
      </c>
      <c r="B38" s="160">
        <v>0.5</v>
      </c>
      <c r="C38" s="273" t="s">
        <v>151</v>
      </c>
      <c r="D38" s="276" t="s">
        <v>152</v>
      </c>
      <c r="G38" s="269" t="s">
        <v>153</v>
      </c>
      <c r="H38" s="284"/>
    </row>
    <row r="39" spans="1:8" s="269" customFormat="1" ht="62.1">
      <c r="A39" s="160" t="s">
        <v>154</v>
      </c>
      <c r="B39" s="160">
        <v>1</v>
      </c>
      <c r="C39" s="280" t="s">
        <v>155</v>
      </c>
      <c r="D39" s="276" t="s">
        <v>156</v>
      </c>
      <c r="G39" s="269" t="s">
        <v>157</v>
      </c>
      <c r="H39" s="284"/>
    </row>
    <row r="40" spans="1:8" s="279" customFormat="1" ht="15.6">
      <c r="A40" s="347" t="s">
        <v>101</v>
      </c>
      <c r="B40" s="348"/>
      <c r="C40" s="278"/>
      <c r="H40" s="286"/>
    </row>
    <row r="41" spans="1:8" s="269" customFormat="1" ht="46.5">
      <c r="A41" s="160" t="s">
        <v>102</v>
      </c>
      <c r="B41" s="160">
        <v>0.5</v>
      </c>
      <c r="C41" s="280" t="s">
        <v>158</v>
      </c>
      <c r="D41" s="277" t="s">
        <v>159</v>
      </c>
      <c r="E41" s="296" t="s">
        <v>160</v>
      </c>
      <c r="F41" s="296" t="s">
        <v>161</v>
      </c>
      <c r="H41" s="284"/>
    </row>
    <row r="42" spans="1:8" s="269" customFormat="1" ht="30.95">
      <c r="A42" s="273" t="s">
        <v>107</v>
      </c>
      <c r="B42" s="160">
        <v>0</v>
      </c>
      <c r="C42" s="273" t="s">
        <v>162</v>
      </c>
      <c r="D42" s="314" t="s">
        <v>163</v>
      </c>
      <c r="H42" s="284"/>
    </row>
    <row r="43" spans="1:8" s="269" customFormat="1" ht="30.95">
      <c r="A43" s="160" t="s">
        <v>164</v>
      </c>
      <c r="B43" s="160">
        <v>0</v>
      </c>
      <c r="C43" s="273" t="s">
        <v>165</v>
      </c>
      <c r="D43" t="s">
        <v>163</v>
      </c>
      <c r="H43" s="284"/>
    </row>
    <row r="44" spans="1:8" s="269" customFormat="1" ht="15.6">
      <c r="A44" s="160" t="s">
        <v>111</v>
      </c>
      <c r="B44" s="160">
        <v>0</v>
      </c>
      <c r="C44" s="273" t="s">
        <v>165</v>
      </c>
      <c r="D44" t="s">
        <v>163</v>
      </c>
      <c r="H44" s="284"/>
    </row>
    <row r="45" spans="1:8" s="269" customFormat="1" ht="30.95">
      <c r="A45" s="160" t="s">
        <v>166</v>
      </c>
      <c r="B45" s="160">
        <v>1</v>
      </c>
      <c r="C45" s="273" t="s">
        <v>167</v>
      </c>
      <c r="D45" s="164" t="s">
        <v>161</v>
      </c>
      <c r="H45" s="284"/>
    </row>
    <row r="46" spans="1:8" s="279" customFormat="1" ht="15.6">
      <c r="A46" s="347" t="s">
        <v>116</v>
      </c>
      <c r="B46" s="348"/>
      <c r="C46" s="278"/>
      <c r="H46" s="286"/>
    </row>
    <row r="47" spans="1:8" s="269" customFormat="1" ht="30.95">
      <c r="A47" s="160" t="s">
        <v>168</v>
      </c>
      <c r="B47" s="160">
        <v>1</v>
      </c>
      <c r="C47" s="280" t="s">
        <v>169</v>
      </c>
      <c r="D47" s="277" t="s">
        <v>170</v>
      </c>
      <c r="H47" s="284"/>
    </row>
    <row r="48" spans="1:8" s="269" customFormat="1" ht="294.60000000000002">
      <c r="A48" s="160" t="s">
        <v>171</v>
      </c>
      <c r="B48" s="160">
        <v>1</v>
      </c>
      <c r="C48" s="273" t="s">
        <v>172</v>
      </c>
      <c r="D48" s="311" t="s">
        <v>170</v>
      </c>
      <c r="G48" s="269" t="s">
        <v>173</v>
      </c>
      <c r="H48" s="284"/>
    </row>
    <row r="49" spans="1:8" s="269" customFormat="1" ht="77.45">
      <c r="A49" s="160" t="s">
        <v>123</v>
      </c>
      <c r="B49" s="160">
        <v>0.5</v>
      </c>
      <c r="C49" s="273" t="s">
        <v>174</v>
      </c>
      <c r="D49" s="277" t="s">
        <v>175</v>
      </c>
      <c r="H49" s="284"/>
    </row>
    <row r="50" spans="1:8" s="269" customFormat="1" ht="15.6">
      <c r="A50" s="160" t="s">
        <v>125</v>
      </c>
      <c r="B50" s="160">
        <v>0</v>
      </c>
      <c r="C50" s="273" t="s">
        <v>176</v>
      </c>
      <c r="D50" s="269" t="s">
        <v>165</v>
      </c>
      <c r="H50" s="284"/>
    </row>
    <row r="51" spans="1:8" s="279" customFormat="1" ht="22.5" customHeight="1">
      <c r="A51" s="347" t="s">
        <v>127</v>
      </c>
      <c r="B51" s="348"/>
      <c r="C51" s="278"/>
      <c r="H51" s="286"/>
    </row>
    <row r="52" spans="1:8" s="269" customFormat="1" ht="46.5">
      <c r="A52" s="281" t="s">
        <v>128</v>
      </c>
      <c r="B52" s="281">
        <v>0.5</v>
      </c>
      <c r="C52" s="282" t="s">
        <v>177</v>
      </c>
      <c r="D52" s="309" t="s">
        <v>178</v>
      </c>
      <c r="E52" s="283"/>
      <c r="F52" s="283"/>
      <c r="G52" s="283" t="s">
        <v>179</v>
      </c>
      <c r="H52" s="284"/>
    </row>
    <row r="53" spans="1:8" s="269" customFormat="1" ht="77.45">
      <c r="A53" s="160" t="s">
        <v>130</v>
      </c>
      <c r="B53" s="273">
        <v>0</v>
      </c>
      <c r="C53" s="269" t="s">
        <v>180</v>
      </c>
      <c r="D53" s="277" t="s">
        <v>181</v>
      </c>
      <c r="G53" s="269" t="s">
        <v>182</v>
      </c>
      <c r="H53" s="284"/>
    </row>
    <row r="54" spans="1:8" s="269" customFormat="1" ht="108.6">
      <c r="A54" s="160" t="s">
        <v>132</v>
      </c>
      <c r="B54" s="269">
        <v>0.5</v>
      </c>
      <c r="C54" s="273" t="s">
        <v>183</v>
      </c>
      <c r="H54" s="284"/>
    </row>
    <row r="55" spans="1:8" s="269" customFormat="1" ht="30.95">
      <c r="A55" s="160" t="s">
        <v>184</v>
      </c>
      <c r="B55" s="160">
        <v>0.5</v>
      </c>
      <c r="C55" s="273" t="s">
        <v>185</v>
      </c>
      <c r="D55" s="277" t="s">
        <v>186</v>
      </c>
      <c r="H55" s="284"/>
    </row>
    <row r="56" spans="1:8" s="269" customFormat="1" ht="15.6">
      <c r="A56" s="287" t="s">
        <v>187</v>
      </c>
      <c r="B56" s="340">
        <f>SUM(B34,B36:B39,B41:B45,B47:B50,B52:B55)</f>
        <v>9.5</v>
      </c>
      <c r="C56" s="342"/>
      <c r="D56" s="342"/>
      <c r="H56" s="284"/>
    </row>
    <row r="57" spans="1:8" s="269" customFormat="1" ht="15.6">
      <c r="A57" s="287" t="s">
        <v>138</v>
      </c>
      <c r="B57" s="349">
        <f>B56/18*100</f>
        <v>52.777777777777779</v>
      </c>
      <c r="C57" s="342"/>
      <c r="D57" s="342"/>
      <c r="H57" s="284"/>
    </row>
    <row r="58" spans="1:8" s="269" customFormat="1" ht="15.6">
      <c r="A58" s="297" t="s">
        <v>139</v>
      </c>
      <c r="B58" s="345">
        <v>3</v>
      </c>
      <c r="C58" s="346"/>
      <c r="D58" s="346"/>
      <c r="H58" s="284"/>
    </row>
    <row r="59" spans="1:8" s="269" customFormat="1" ht="15.6">
      <c r="A59" s="273"/>
      <c r="B59" s="273"/>
      <c r="H59" s="284"/>
    </row>
    <row r="60" spans="1:8" s="269" customFormat="1" ht="15.75" customHeight="1">
      <c r="H60" s="284"/>
    </row>
    <row r="61" spans="1:8" s="271" customFormat="1" ht="15.6">
      <c r="A61" s="343" t="s">
        <v>188</v>
      </c>
      <c r="B61" s="344"/>
      <c r="H61" s="285"/>
    </row>
    <row r="62" spans="1:8" s="271" customFormat="1" ht="15.6">
      <c r="A62" s="270" t="s">
        <v>189</v>
      </c>
      <c r="B62" s="270">
        <f>SUM(B56+B27)</f>
        <v>16</v>
      </c>
      <c r="H62" s="285"/>
    </row>
    <row r="63" spans="1:8" s="290" customFormat="1" ht="15.6">
      <c r="A63" s="288" t="s">
        <v>190</v>
      </c>
      <c r="B63" s="289">
        <f>B62/36*100</f>
        <v>44.444444444444443</v>
      </c>
      <c r="H63" s="291"/>
    </row>
    <row r="64" spans="1:8" s="290" customFormat="1" ht="15.6">
      <c r="A64" s="298" t="s">
        <v>191</v>
      </c>
      <c r="B64" s="298">
        <v>3</v>
      </c>
      <c r="H64" s="291"/>
    </row>
    <row r="65" spans="1:8" s="290" customFormat="1" ht="15.6">
      <c r="A65" s="292"/>
      <c r="H65" s="291"/>
    </row>
    <row r="66" spans="1:8" s="269" customFormat="1" ht="15.6">
      <c r="A66" s="160"/>
      <c r="H66" s="284"/>
    </row>
    <row r="67" spans="1:8" s="269" customFormat="1" ht="15.75" customHeight="1">
      <c r="H67" s="284"/>
    </row>
    <row r="68" spans="1:8" s="269" customFormat="1" ht="15.75" customHeight="1">
      <c r="A68" s="293"/>
      <c r="B68" s="293"/>
      <c r="C68" s="293"/>
      <c r="D68" s="293"/>
      <c r="E68" s="293"/>
      <c r="F68" s="293"/>
      <c r="G68" s="293"/>
      <c r="H68" s="284"/>
    </row>
    <row r="69" spans="1:8" s="269" customFormat="1" ht="15.75" customHeight="1">
      <c r="D69" t="s">
        <v>165</v>
      </c>
      <c r="H69" s="284"/>
    </row>
    <row r="70" spans="1:8" s="269" customFormat="1" ht="15.75" customHeight="1">
      <c r="A70" s="293"/>
      <c r="B70" s="293"/>
      <c r="C70" s="293"/>
      <c r="D70" s="293"/>
      <c r="E70" s="293"/>
      <c r="F70" s="293"/>
      <c r="G70" s="293"/>
    </row>
    <row r="71" spans="1:8" s="269" customFormat="1" ht="15.75" customHeight="1"/>
    <row r="72" spans="1:8" s="269" customFormat="1" ht="15.75" customHeight="1"/>
  </sheetData>
  <mergeCells count="26">
    <mergeCell ref="B2:B3"/>
    <mergeCell ref="A1:D1"/>
    <mergeCell ref="C2:C3"/>
    <mergeCell ref="D2:F3"/>
    <mergeCell ref="A35:B35"/>
    <mergeCell ref="A17:B17"/>
    <mergeCell ref="A22:B22"/>
    <mergeCell ref="A11:B11"/>
    <mergeCell ref="A2:A3"/>
    <mergeCell ref="A6:B6"/>
    <mergeCell ref="B27:D27"/>
    <mergeCell ref="B28:D28"/>
    <mergeCell ref="B29:D29"/>
    <mergeCell ref="C31:D31"/>
    <mergeCell ref="A31:B31"/>
    <mergeCell ref="C32:C33"/>
    <mergeCell ref="D32:F33"/>
    <mergeCell ref="A32:A33"/>
    <mergeCell ref="A61:B61"/>
    <mergeCell ref="B58:D58"/>
    <mergeCell ref="A46:B46"/>
    <mergeCell ref="A51:B51"/>
    <mergeCell ref="B56:D56"/>
    <mergeCell ref="B57:D57"/>
    <mergeCell ref="A40:B40"/>
    <mergeCell ref="B32:B33"/>
  </mergeCells>
  <hyperlinks>
    <hyperlink ref="D12" r:id="rId1" location=":~:text=The%20Welsh%20Government%20has%20reallocated,their%20own%20homes%20for%20longer." xr:uid="{A620E909-142B-457E-823C-9EE1013AEE00}"/>
    <hyperlink ref="E12" r:id="rId2" xr:uid="{5243A992-7871-44ED-AD5F-BF71A913D0BD}"/>
    <hyperlink ref="D7" r:id="rId3" display="https://www.gov.wales/sites/default/files/publications/2022-02/the-provision-of-toilets-in-wales-local-toilets-strategies.pdf" xr:uid="{A16E521F-19F2-4B45-AFE9-E82C872E91C0}"/>
    <hyperlink ref="D10" r:id="rId4" display="https://olderpeople.wales/wp-content/uploads/2024/03/231026-BRIEFING-Public-Toilets-in-Wales.pdf" xr:uid="{0B5D1006-92FF-4E7A-8AD9-81FDFC9E2299}"/>
    <hyperlink ref="D8" r:id="rId5" display="https://datamap.gov.wales/layers/geonode:national_toilet_map" xr:uid="{C625AC00-4EDA-4668-B1D6-84DB0DC29704}"/>
    <hyperlink ref="D34" r:id="rId6" display="https://www.legislation.gov.uk/ukpga/2006/5/contents?lang=en" xr:uid="{2E0E35DF-E7C5-453D-AA0F-E97AAC4FBB85}"/>
    <hyperlink ref="D38" r:id="rId7" display="https://www.sustrans.org.uk/our-blog/news/people-in-wales-facing-transport-poverty-reality-says-sustrans-report/" xr:uid="{40D4F439-4E21-45CD-85C9-31B2C34A6DAA}"/>
    <hyperlink ref="D36" r:id="rId8" display="https://wiserd.ac.uk/blog/deprived-areas-hit-hardest-by-changes-in-access-to-bus-services-during-the-pandemic/" xr:uid="{1B2F80D3-8FD3-4A4D-A041-A82833E8717E}"/>
    <hyperlink ref="D37" r:id="rId9" display="https://www.sustrans.org.uk/our-blog/news/people-in-wales-facing-transport-poverty-reality-says-sustrans-report/" xr:uid="{7CEFEB2B-DC54-4DA7-A9E9-5E50C1B144D7}"/>
    <hyperlink ref="D39" r:id="rId10" display="https://www.gov.wales/rail-projects" xr:uid="{24C0C467-AFB9-4DEA-968B-EC75F3422ED9}"/>
    <hyperlink ref="D41" r:id="rId11" display="https://www.gov.wales/sites/default/files/publications/2025-04/financial-support-for-transport-for-wales-2025-to-2026.pdf" xr:uid="{FAFC8955-4DC8-4638-9893-064A800B8055}"/>
    <hyperlink ref="D45" r:id="rId12" xr:uid="{DEC2A71E-1A7A-4289-891C-2C0ED9554F95}"/>
    <hyperlink ref="D47" r:id="rId13" display="https://www.gov.wales/transport-wales" xr:uid="{3E761B55-0ABE-44BA-B4C7-09E168CF161F}"/>
    <hyperlink ref="E16" r:id="rId14" xr:uid="{099347BA-9F23-4203-B27C-7069D290EEAE}"/>
    <hyperlink ref="E15" r:id="rId15" xr:uid="{B655DE3F-6702-44BD-B62E-53068858B3D7}"/>
    <hyperlink ref="D55" r:id="rId16" xr:uid="{59A3A94D-883D-4D7A-9249-EE225F26ACBE}"/>
    <hyperlink ref="D49" r:id="rId17" display="https://www.gov.wales/transport-strategy-and-delivery-plan" xr:uid="{75A6EDA8-4934-41D7-9A41-3C63D1F150D1}"/>
    <hyperlink ref="D53" r:id="rId18" display="https://portal.tfw.wales/en/disabled" xr:uid="{A6C92EE2-B5B7-4E7A-9818-03C99E8E65BA}"/>
    <hyperlink ref="D18" r:id="rId19" xr:uid="{D536E5B3-B099-4D37-88CF-6B485DDFEBC6}"/>
    <hyperlink ref="E18" r:id="rId20" xr:uid="{7217B6CB-3027-4B52-AA07-3B6AF6269F20}"/>
    <hyperlink ref="E41" r:id="rId21" location=":~:text=The%20Welsh%20Government's%20Draft%20Budget,increase%20from%202024%20to%202025" xr:uid="{60AA03A3-7131-450A-BCCF-ABA09C30B3B7}"/>
    <hyperlink ref="F41" r:id="rId22" xr:uid="{6F9AD342-DFE2-4D43-9C77-6672F11AF5F8}"/>
    <hyperlink ref="D9" r:id="rId23" xr:uid="{BE4C880F-645C-47BA-AC8C-2CE49AD92C84}"/>
    <hyperlink ref="D13" r:id="rId24" xr:uid="{70D84504-720E-46B1-A7DA-6AC7AF567C21}"/>
    <hyperlink ref="D14" r:id="rId25" display="https://www.legislation.gov.uk/anaw/2017/2/contents" xr:uid="{A31FFCA8-BEDD-414F-962D-45E7D30C6A2F}"/>
    <hyperlink ref="D15" r:id="rId26" display="https://www.legislation.gov.uk/anaw/2017/2/contents" xr:uid="{FDD41B52-90E4-45F0-B825-A380F4B7B8A8}"/>
    <hyperlink ref="D16" r:id="rId27" display="https://www.legislation.gov.uk/anaw/2017/2/contents" xr:uid="{83699DA3-9F23-4A0F-B4E9-6B6BAD5BCF95}"/>
    <hyperlink ref="D19" r:id="rId28" display="https://www.legislation.gov.uk/anaw/2017/2/contents" xr:uid="{45666F7E-D5A5-447C-811B-AB8978952266}"/>
    <hyperlink ref="D20" r:id="rId29" display="https://www.legislation.gov.uk/anaw/2017/2/contents" xr:uid="{04DF9CFB-37E2-47D5-A6B1-1E4AE6723A0F}"/>
    <hyperlink ref="D21" r:id="rId30" display="https://www.legislation.gov.uk/anaw/2017/2/contents" xr:uid="{CF545026-5D3D-42AB-B0C2-1074CD4E6CE3}"/>
    <hyperlink ref="D23" r:id="rId31" display="https://www.legislation.gov.uk/anaw/2017/2/contents" xr:uid="{72FC8ED4-3A5E-46B9-9368-A1C5A8039227}"/>
    <hyperlink ref="D24" r:id="rId32" display="https://www.legislation.gov.uk/anaw/2017/2/contents" xr:uid="{804D137B-4B4D-46B1-9D2B-D0B785E58854}"/>
    <hyperlink ref="D52" r:id="rId33" location="141018" display="https://www.gov.wales/about-consultations - 141018" xr:uid="{73A8FC22-6BE8-4573-AE99-53A161A79AD5}"/>
    <hyperlink ref="D48" r:id="rId34" display="https://www.gov.wales/transport-wales" xr:uid="{E72972F8-02EF-4C13-8B08-B8320E1B9905}"/>
    <hyperlink ref="D26" r:id="rId35" xr:uid="{1100BA5A-1B22-4EEA-90C6-CDFCE37A1CC8}"/>
  </hyperlinks>
  <pageMargins left="0.7" right="0.7" top="0.75" bottom="0.75" header="0.3" footer="0.3"/>
  <pageSetup paperSize="9" orientation="portrait"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127"/>
  <sheetViews>
    <sheetView topLeftCell="A115" zoomScale="90" zoomScaleNormal="90" workbookViewId="0">
      <selection activeCell="A93" sqref="A93:B93"/>
    </sheetView>
  </sheetViews>
  <sheetFormatPr defaultColWidth="14.42578125" defaultRowHeight="15.75" customHeight="1"/>
  <cols>
    <col min="1" max="1" width="134.5703125" customWidth="1"/>
    <col min="3" max="3" width="50.28515625" customWidth="1"/>
    <col min="4" max="4" width="77.85546875" customWidth="1"/>
  </cols>
  <sheetData>
    <row r="1" spans="1:6" s="47" customFormat="1" ht="21" customHeight="1">
      <c r="A1" s="361" t="s">
        <v>192</v>
      </c>
      <c r="B1" s="362"/>
      <c r="C1" s="11"/>
      <c r="D1" s="11"/>
      <c r="F1" s="48" t="s">
        <v>193</v>
      </c>
    </row>
    <row r="2" spans="1:6" s="47" customFormat="1" ht="15.75" customHeight="1">
      <c r="A2" s="379" t="s">
        <v>81</v>
      </c>
      <c r="B2" s="372" t="s">
        <v>194</v>
      </c>
      <c r="C2" s="374" t="s">
        <v>83</v>
      </c>
      <c r="D2" s="363" t="s">
        <v>84</v>
      </c>
    </row>
    <row r="3" spans="1:6" s="47" customFormat="1" ht="47.1" customHeight="1">
      <c r="A3" s="380"/>
      <c r="B3" s="373"/>
      <c r="C3" s="375"/>
      <c r="D3" s="371"/>
    </row>
    <row r="4" spans="1:6" s="47" customFormat="1" ht="15.75" customHeight="1">
      <c r="A4" s="203" t="s">
        <v>195</v>
      </c>
      <c r="B4" s="204">
        <v>1</v>
      </c>
      <c r="C4" s="205" t="s">
        <v>196</v>
      </c>
      <c r="D4" s="215"/>
      <c r="E4" s="216" t="s">
        <v>197</v>
      </c>
    </row>
    <row r="5" spans="1:6" s="47" customFormat="1" ht="15.75" customHeight="1">
      <c r="A5" s="381" t="s">
        <v>198</v>
      </c>
      <c r="B5" s="382"/>
      <c r="C5" s="217"/>
      <c r="D5" s="44" t="s">
        <v>199</v>
      </c>
    </row>
    <row r="6" spans="1:6" s="47" customFormat="1" ht="33.6" customHeight="1">
      <c r="A6" s="203" t="s">
        <v>200</v>
      </c>
      <c r="B6" s="204">
        <v>1</v>
      </c>
      <c r="C6" s="205" t="s">
        <v>201</v>
      </c>
      <c r="D6" s="206" t="s">
        <v>202</v>
      </c>
    </row>
    <row r="7" spans="1:6" s="47" customFormat="1" ht="35.1" customHeight="1">
      <c r="A7" s="203" t="s">
        <v>203</v>
      </c>
      <c r="B7" s="204">
        <v>1</v>
      </c>
      <c r="C7" s="205" t="s">
        <v>204</v>
      </c>
      <c r="D7" s="206" t="s">
        <v>202</v>
      </c>
    </row>
    <row r="8" spans="1:6" s="47" customFormat="1" ht="32.1" customHeight="1">
      <c r="A8" s="203" t="s">
        <v>205</v>
      </c>
      <c r="B8" s="204">
        <v>0.5</v>
      </c>
      <c r="C8" s="205" t="s">
        <v>206</v>
      </c>
      <c r="D8" s="207" t="s">
        <v>207</v>
      </c>
      <c r="E8" s="47" t="s">
        <v>208</v>
      </c>
    </row>
    <row r="9" spans="1:6" s="47" customFormat="1" ht="38.1" customHeight="1">
      <c r="A9" s="203" t="s">
        <v>209</v>
      </c>
      <c r="B9" s="204">
        <v>1</v>
      </c>
      <c r="C9" s="205" t="s">
        <v>210</v>
      </c>
      <c r="D9" s="206" t="s">
        <v>211</v>
      </c>
    </row>
    <row r="10" spans="1:6" s="47" customFormat="1" ht="15.75" customHeight="1">
      <c r="A10" s="203" t="s">
        <v>212</v>
      </c>
      <c r="B10" s="204">
        <v>1</v>
      </c>
      <c r="C10" s="216" t="s">
        <v>213</v>
      </c>
      <c r="D10" s="207" t="s">
        <v>214</v>
      </c>
    </row>
    <row r="11" spans="1:6" s="47" customFormat="1" ht="15.75" customHeight="1">
      <c r="A11" s="381" t="s">
        <v>101</v>
      </c>
      <c r="B11" s="382"/>
      <c r="C11" s="217"/>
      <c r="D11" s="218"/>
    </row>
    <row r="12" spans="1:6" s="47" customFormat="1" ht="15.75" customHeight="1">
      <c r="A12" s="203" t="s">
        <v>102</v>
      </c>
      <c r="B12" s="208">
        <v>1</v>
      </c>
      <c r="C12" s="205" t="s">
        <v>215</v>
      </c>
      <c r="D12" s="207" t="s">
        <v>216</v>
      </c>
    </row>
    <row r="13" spans="1:6" s="47" customFormat="1" ht="15.75" customHeight="1">
      <c r="A13" s="203" t="s">
        <v>217</v>
      </c>
      <c r="B13" s="204">
        <v>0.5</v>
      </c>
      <c r="C13" s="205" t="s">
        <v>218</v>
      </c>
      <c r="D13" s="207" t="s">
        <v>219</v>
      </c>
    </row>
    <row r="14" spans="1:6" s="47" customFormat="1" ht="15.75" customHeight="1">
      <c r="A14" s="203" t="s">
        <v>220</v>
      </c>
      <c r="B14" s="299">
        <v>1</v>
      </c>
      <c r="C14" s="219" t="s">
        <v>221</v>
      </c>
      <c r="D14" s="220" t="s">
        <v>222</v>
      </c>
    </row>
    <row r="15" spans="1:6" s="47" customFormat="1" ht="15.75" customHeight="1">
      <c r="A15" s="203" t="s">
        <v>111</v>
      </c>
      <c r="B15" s="299">
        <v>0.5</v>
      </c>
      <c r="C15" s="221" t="s">
        <v>223</v>
      </c>
      <c r="D15" s="210" t="s">
        <v>224</v>
      </c>
    </row>
    <row r="16" spans="1:6" s="47" customFormat="1" ht="15.75" customHeight="1">
      <c r="A16" s="203" t="s">
        <v>225</v>
      </c>
      <c r="B16" s="209">
        <v>1</v>
      </c>
      <c r="C16" s="219" t="s">
        <v>226</v>
      </c>
      <c r="D16" s="210"/>
    </row>
    <row r="17" spans="1:4" s="47" customFormat="1" ht="15.75" customHeight="1">
      <c r="A17" s="381" t="s">
        <v>116</v>
      </c>
      <c r="B17" s="382"/>
      <c r="C17" s="217"/>
      <c r="D17" s="218"/>
    </row>
    <row r="18" spans="1:4" s="47" customFormat="1" ht="15.75" customHeight="1">
      <c r="A18" s="203" t="s">
        <v>117</v>
      </c>
      <c r="B18" s="204">
        <v>1</v>
      </c>
      <c r="C18" s="219" t="s">
        <v>227</v>
      </c>
      <c r="D18" s="210" t="s">
        <v>228</v>
      </c>
    </row>
    <row r="19" spans="1:4" s="47" customFormat="1" ht="15.75" customHeight="1">
      <c r="A19" s="203" t="s">
        <v>229</v>
      </c>
      <c r="B19" s="204">
        <v>1</v>
      </c>
      <c r="C19" s="219" t="s">
        <v>230</v>
      </c>
      <c r="D19" s="207" t="s">
        <v>231</v>
      </c>
    </row>
    <row r="20" spans="1:4" s="47" customFormat="1" ht="15.75" customHeight="1">
      <c r="A20" s="203" t="s">
        <v>123</v>
      </c>
      <c r="B20" s="204">
        <v>1</v>
      </c>
      <c r="C20" s="219" t="s">
        <v>232</v>
      </c>
      <c r="D20" s="207" t="s">
        <v>233</v>
      </c>
    </row>
    <row r="21" spans="1:4" s="47" customFormat="1" ht="15.75" customHeight="1">
      <c r="A21" s="203" t="s">
        <v>234</v>
      </c>
      <c r="B21" s="204">
        <v>0.5</v>
      </c>
      <c r="C21" s="219" t="s">
        <v>235</v>
      </c>
      <c r="D21" s="210"/>
    </row>
    <row r="22" spans="1:4" s="47" customFormat="1" ht="14.45" customHeight="1">
      <c r="A22" s="381" t="s">
        <v>127</v>
      </c>
      <c r="B22" s="382"/>
      <c r="C22" s="217"/>
      <c r="D22" s="218"/>
    </row>
    <row r="23" spans="1:4" s="47" customFormat="1" ht="62.45">
      <c r="A23" s="203" t="s">
        <v>128</v>
      </c>
      <c r="B23" s="204">
        <v>0</v>
      </c>
      <c r="C23" s="219" t="s">
        <v>177</v>
      </c>
      <c r="D23" s="210" t="s">
        <v>236</v>
      </c>
    </row>
    <row r="24" spans="1:4" s="47" customFormat="1" ht="37.5">
      <c r="A24" s="203" t="s">
        <v>237</v>
      </c>
      <c r="B24" s="204">
        <v>0</v>
      </c>
      <c r="C24" s="219" t="s">
        <v>238</v>
      </c>
      <c r="D24" s="210"/>
    </row>
    <row r="25" spans="1:4" s="47" customFormat="1" ht="75">
      <c r="A25" s="203" t="s">
        <v>132</v>
      </c>
      <c r="B25" s="204">
        <v>0.5</v>
      </c>
      <c r="C25" s="219" t="s">
        <v>239</v>
      </c>
      <c r="D25" s="210"/>
    </row>
    <row r="26" spans="1:4" s="47" customFormat="1" ht="125.1">
      <c r="A26" s="203" t="s">
        <v>240</v>
      </c>
      <c r="B26" s="211">
        <v>1</v>
      </c>
      <c r="C26" s="308" t="s">
        <v>241</v>
      </c>
      <c r="D26" s="223" t="s">
        <v>242</v>
      </c>
    </row>
    <row r="27" spans="1:4" s="47" customFormat="1" ht="14.45">
      <c r="A27" s="23" t="s">
        <v>243</v>
      </c>
      <c r="B27" s="376">
        <f>SUM(B4,B6:B9,B12:B16,B18,B19,B20,B21,B23:B26)</f>
        <v>13.5</v>
      </c>
      <c r="C27" s="377"/>
      <c r="D27" s="378"/>
    </row>
    <row r="28" spans="1:4" s="47" customFormat="1" ht="14.45">
      <c r="A28" s="23" t="s">
        <v>244</v>
      </c>
      <c r="B28" s="383">
        <f>B27/19*100</f>
        <v>71.05263157894737</v>
      </c>
      <c r="C28" s="384"/>
      <c r="D28" s="385"/>
    </row>
    <row r="29" spans="1:4" s="47" customFormat="1" ht="14.45">
      <c r="A29" s="24" t="s">
        <v>139</v>
      </c>
      <c r="B29" s="376">
        <v>4</v>
      </c>
      <c r="C29" s="377"/>
      <c r="D29" s="378"/>
    </row>
    <row r="30" spans="1:4" s="47" customFormat="1" ht="12.6" customHeight="1">
      <c r="A30" s="1"/>
      <c r="B30" s="1"/>
    </row>
    <row r="31" spans="1:4" s="47" customFormat="1" ht="14.45" customHeight="1">
      <c r="A31" s="391"/>
      <c r="B31" s="392"/>
      <c r="C31" s="102"/>
      <c r="D31" s="102"/>
    </row>
    <row r="32" spans="1:4" s="47" customFormat="1" ht="48.95" customHeight="1">
      <c r="A32" s="396"/>
      <c r="B32" s="396"/>
      <c r="C32" s="396"/>
      <c r="D32" s="396"/>
    </row>
    <row r="33" spans="1:4" s="47" customFormat="1" ht="14.45" customHeight="1">
      <c r="A33" s="397"/>
      <c r="B33" s="398"/>
      <c r="C33" s="396"/>
      <c r="D33" s="399"/>
    </row>
    <row r="34" spans="1:4" s="47" customFormat="1" ht="13.5" customHeight="1">
      <c r="A34" s="95"/>
      <c r="B34" s="75"/>
      <c r="C34" s="74"/>
      <c r="D34" s="93"/>
    </row>
    <row r="35" spans="1:4" s="47" customFormat="1" ht="14.45" customHeight="1">
      <c r="A35" s="386"/>
      <c r="B35" s="387"/>
      <c r="C35" s="224"/>
      <c r="D35" s="225"/>
    </row>
    <row r="36" spans="1:4" s="47" customFormat="1" ht="14.45" customHeight="1">
      <c r="A36" s="95"/>
      <c r="B36" s="75"/>
      <c r="C36" s="74"/>
      <c r="D36" s="93"/>
    </row>
    <row r="37" spans="1:4" s="47" customFormat="1" ht="14.45" customHeight="1">
      <c r="A37" s="95"/>
      <c r="B37" s="75"/>
      <c r="C37" s="74"/>
      <c r="D37" s="93"/>
    </row>
    <row r="38" spans="1:4" s="47" customFormat="1" ht="29.1" customHeight="1">
      <c r="A38" s="78"/>
      <c r="B38" s="75"/>
      <c r="C38" s="74"/>
      <c r="D38" s="93"/>
    </row>
    <row r="39" spans="1:4" s="47" customFormat="1" ht="14.45" customHeight="1">
      <c r="A39" s="78"/>
      <c r="B39" s="75"/>
      <c r="C39" s="74"/>
      <c r="D39" s="93"/>
    </row>
    <row r="40" spans="1:4" s="47" customFormat="1" ht="14.45" customHeight="1">
      <c r="A40" s="95"/>
      <c r="B40" s="75"/>
      <c r="C40" s="74"/>
      <c r="D40" s="93"/>
    </row>
    <row r="41" spans="1:4" s="47" customFormat="1" ht="13.5" customHeight="1">
      <c r="A41" s="95"/>
      <c r="B41" s="75"/>
      <c r="C41" s="74"/>
      <c r="D41" s="93"/>
    </row>
    <row r="42" spans="1:4" s="47" customFormat="1" ht="14.45" customHeight="1">
      <c r="A42" s="386"/>
      <c r="B42" s="387"/>
      <c r="C42" s="224"/>
      <c r="D42" s="225"/>
    </row>
    <row r="43" spans="1:4" s="47" customFormat="1" ht="29.1" customHeight="1">
      <c r="A43" s="78"/>
      <c r="B43" s="99"/>
      <c r="C43" s="74"/>
      <c r="D43" s="93"/>
    </row>
    <row r="44" spans="1:4" s="47" customFormat="1" ht="14.45" customHeight="1">
      <c r="A44" s="95"/>
      <c r="B44" s="75"/>
      <c r="C44" s="74"/>
      <c r="D44" s="101"/>
    </row>
    <row r="45" spans="1:4" s="47" customFormat="1" ht="14.45" customHeight="1">
      <c r="A45" s="78"/>
      <c r="B45" s="99"/>
      <c r="C45" s="74"/>
      <c r="D45" s="93"/>
    </row>
    <row r="46" spans="1:4" s="47" customFormat="1" ht="14.45" customHeight="1">
      <c r="A46" s="78"/>
      <c r="B46" s="99"/>
      <c r="C46" s="74"/>
      <c r="D46" s="93"/>
    </row>
    <row r="47" spans="1:4" s="47" customFormat="1" ht="13.5" customHeight="1">
      <c r="A47" s="78"/>
      <c r="B47" s="99"/>
      <c r="C47" s="74"/>
      <c r="D47" s="93"/>
    </row>
    <row r="48" spans="1:4" s="47" customFormat="1" ht="14.45" customHeight="1">
      <c r="A48" s="386"/>
      <c r="B48" s="387"/>
      <c r="C48" s="224"/>
      <c r="D48" s="225"/>
    </row>
    <row r="49" spans="1:5" s="47" customFormat="1" ht="14.45" customHeight="1">
      <c r="A49" s="95"/>
      <c r="B49" s="75"/>
      <c r="C49" s="74"/>
      <c r="D49" s="93"/>
    </row>
    <row r="50" spans="1:5" s="47" customFormat="1" ht="14.45" customHeight="1">
      <c r="A50" s="95"/>
      <c r="B50" s="75"/>
      <c r="C50" s="74"/>
      <c r="D50" s="93"/>
    </row>
    <row r="51" spans="1:5" s="47" customFormat="1" ht="14.45" customHeight="1">
      <c r="A51" s="76"/>
      <c r="B51" s="99"/>
      <c r="C51" s="74"/>
      <c r="D51" s="93"/>
    </row>
    <row r="52" spans="1:5" s="47" customFormat="1" ht="14.45" customHeight="1">
      <c r="A52" s="95"/>
      <c r="B52" s="75"/>
      <c r="C52" s="74"/>
      <c r="D52" s="226"/>
    </row>
    <row r="53" spans="1:5" s="47" customFormat="1" ht="13.5" customHeight="1">
      <c r="A53" s="95"/>
      <c r="B53" s="75"/>
      <c r="C53" s="74"/>
      <c r="D53" s="93"/>
    </row>
    <row r="54" spans="1:5" s="47" customFormat="1" ht="14.45" customHeight="1">
      <c r="A54" s="386"/>
      <c r="B54" s="387"/>
      <c r="C54" s="224"/>
      <c r="D54" s="227"/>
    </row>
    <row r="55" spans="1:5" s="47" customFormat="1" ht="29.1" customHeight="1">
      <c r="A55" s="95"/>
      <c r="B55" s="75"/>
      <c r="C55" s="74"/>
      <c r="D55" s="93"/>
    </row>
    <row r="56" spans="1:5" s="47" customFormat="1" ht="29.1" customHeight="1">
      <c r="A56" s="95"/>
      <c r="B56" s="75"/>
      <c r="C56" s="74"/>
      <c r="D56" s="93"/>
    </row>
    <row r="57" spans="1:5" s="47" customFormat="1" ht="15.6" customHeight="1">
      <c r="A57" s="95"/>
      <c r="B57" s="75"/>
      <c r="C57" s="74"/>
      <c r="D57" s="93"/>
    </row>
    <row r="58" spans="1:5" s="47" customFormat="1" ht="14.45" customHeight="1">
      <c r="A58" s="78"/>
      <c r="B58" s="94"/>
      <c r="C58" s="93"/>
      <c r="D58" s="93"/>
    </row>
    <row r="59" spans="1:5" s="47" customFormat="1" ht="14.45" customHeight="1">
      <c r="A59" s="92"/>
      <c r="B59" s="388"/>
      <c r="C59" s="389"/>
      <c r="D59" s="390"/>
    </row>
    <row r="60" spans="1:5" s="47" customFormat="1" ht="14.45">
      <c r="A60" s="92"/>
      <c r="B60" s="393"/>
      <c r="C60" s="394"/>
      <c r="D60" s="395"/>
    </row>
    <row r="61" spans="1:5" s="47" customFormat="1" ht="12.6" customHeight="1">
      <c r="A61" s="92"/>
      <c r="B61" s="388"/>
      <c r="C61" s="389"/>
      <c r="D61" s="390"/>
    </row>
    <row r="62" spans="1:5" s="47" customFormat="1" ht="12.6" customHeight="1">
      <c r="A62" s="135"/>
      <c r="B62" s="136"/>
      <c r="C62" s="136"/>
      <c r="D62" s="136"/>
    </row>
    <row r="63" spans="1:5" s="47" customFormat="1" ht="38.450000000000003">
      <c r="A63" s="361" t="s">
        <v>245</v>
      </c>
      <c r="B63" s="362"/>
      <c r="C63" s="11"/>
      <c r="D63" s="11"/>
      <c r="E63" s="216" t="s">
        <v>246</v>
      </c>
    </row>
    <row r="64" spans="1:5" s="47" customFormat="1" ht="14.45" customHeight="1">
      <c r="A64" s="363" t="s">
        <v>81</v>
      </c>
      <c r="B64" s="372" t="s">
        <v>194</v>
      </c>
      <c r="C64" s="363" t="s">
        <v>83</v>
      </c>
      <c r="D64" s="363" t="s">
        <v>84</v>
      </c>
    </row>
    <row r="65" spans="1:4" s="47" customFormat="1" ht="42.95" customHeight="1">
      <c r="A65" s="364"/>
      <c r="B65" s="373"/>
      <c r="C65" s="363"/>
      <c r="D65" s="371"/>
    </row>
    <row r="66" spans="1:4" s="47" customFormat="1" ht="21.75" customHeight="1">
      <c r="A66" s="12" t="s">
        <v>247</v>
      </c>
      <c r="B66" s="212">
        <v>1</v>
      </c>
      <c r="C66" s="213" t="s">
        <v>248</v>
      </c>
      <c r="D66" s="207" t="s">
        <v>249</v>
      </c>
    </row>
    <row r="67" spans="1:4" s="47" customFormat="1" ht="13.5">
      <c r="A67" s="359" t="s">
        <v>88</v>
      </c>
      <c r="B67" s="360"/>
      <c r="C67" s="46"/>
      <c r="D67" s="218"/>
    </row>
    <row r="68" spans="1:4" s="47" customFormat="1" ht="207.95">
      <c r="A68" s="12" t="s">
        <v>89</v>
      </c>
      <c r="B68" s="16">
        <v>1</v>
      </c>
      <c r="C68" s="228" t="s">
        <v>250</v>
      </c>
      <c r="D68" s="207"/>
    </row>
    <row r="69" spans="1:4" s="47" customFormat="1" ht="159.94999999999999">
      <c r="A69" s="12"/>
      <c r="B69" s="16">
        <v>1</v>
      </c>
      <c r="C69" s="228" t="s">
        <v>251</v>
      </c>
      <c r="D69" s="207" t="s">
        <v>252</v>
      </c>
    </row>
    <row r="70" spans="1:4" s="47" customFormat="1" ht="372.6">
      <c r="A70" s="12" t="s">
        <v>253</v>
      </c>
      <c r="B70" s="16">
        <v>0.5</v>
      </c>
      <c r="C70" s="307" t="s">
        <v>254</v>
      </c>
      <c r="D70" s="228" t="s">
        <v>255</v>
      </c>
    </row>
    <row r="71" spans="1:4" s="47" customFormat="1" ht="263.45">
      <c r="A71" s="12" t="s">
        <v>256</v>
      </c>
      <c r="B71" s="16">
        <v>0.5</v>
      </c>
      <c r="C71" s="213" t="s">
        <v>257</v>
      </c>
      <c r="D71" s="207" t="s">
        <v>258</v>
      </c>
    </row>
    <row r="72" spans="1:4" s="47" customFormat="1" ht="13.5">
      <c r="A72" s="359" t="s">
        <v>101</v>
      </c>
      <c r="B72" s="360"/>
      <c r="C72" s="46"/>
      <c r="D72" s="218"/>
    </row>
    <row r="73" spans="1:4" s="47" customFormat="1" ht="62.45">
      <c r="A73" s="13" t="s">
        <v>102</v>
      </c>
      <c r="B73" s="14">
        <v>1</v>
      </c>
      <c r="C73" s="45" t="s">
        <v>259</v>
      </c>
      <c r="D73" s="210" t="s">
        <v>260</v>
      </c>
    </row>
    <row r="74" spans="1:4" s="47" customFormat="1" ht="88.5">
      <c r="A74" s="12" t="s">
        <v>261</v>
      </c>
      <c r="B74" s="16">
        <v>0.5</v>
      </c>
      <c r="C74" s="213" t="s">
        <v>262</v>
      </c>
      <c r="D74" s="210" t="s">
        <v>263</v>
      </c>
    </row>
    <row r="75" spans="1:4" s="47" customFormat="1" ht="87.6">
      <c r="A75" s="13" t="s">
        <v>264</v>
      </c>
      <c r="B75" s="14">
        <v>1</v>
      </c>
      <c r="C75" s="45" t="s">
        <v>265</v>
      </c>
      <c r="D75" s="210"/>
    </row>
    <row r="76" spans="1:4" s="47" customFormat="1" ht="362.45">
      <c r="A76" s="13" t="s">
        <v>111</v>
      </c>
      <c r="B76" s="14">
        <v>0</v>
      </c>
      <c r="C76" s="47" t="s">
        <v>266</v>
      </c>
      <c r="D76" s="312" t="s">
        <v>267</v>
      </c>
    </row>
    <row r="77" spans="1:4" s="47" customFormat="1" ht="62.45">
      <c r="A77" s="13" t="s">
        <v>268</v>
      </c>
      <c r="B77" s="14">
        <v>1</v>
      </c>
      <c r="C77" s="45" t="s">
        <v>269</v>
      </c>
      <c r="D77" s="229" t="s">
        <v>270</v>
      </c>
    </row>
    <row r="78" spans="1:4" s="47" customFormat="1" ht="13.5">
      <c r="A78" s="359" t="s">
        <v>116</v>
      </c>
      <c r="B78" s="360"/>
      <c r="C78" s="46"/>
      <c r="D78" s="218"/>
    </row>
    <row r="79" spans="1:4" s="47" customFormat="1" ht="51">
      <c r="A79" s="12" t="s">
        <v>117</v>
      </c>
      <c r="B79" s="16">
        <v>1</v>
      </c>
      <c r="C79" s="45" t="s">
        <v>271</v>
      </c>
      <c r="D79" s="210"/>
    </row>
    <row r="80" spans="1:4" s="47" customFormat="1" ht="225.95">
      <c r="A80" s="26" t="s">
        <v>272</v>
      </c>
      <c r="B80" s="16">
        <v>1</v>
      </c>
      <c r="C80" s="45" t="s">
        <v>273</v>
      </c>
      <c r="D80" s="210"/>
    </row>
    <row r="81" spans="1:5" s="47" customFormat="1" ht="150">
      <c r="A81" s="25" t="s">
        <v>274</v>
      </c>
      <c r="B81" s="14">
        <v>1</v>
      </c>
      <c r="C81" s="47" t="s">
        <v>275</v>
      </c>
      <c r="D81" s="207" t="s">
        <v>276</v>
      </c>
    </row>
    <row r="82" spans="1:5" s="47" customFormat="1" ht="51">
      <c r="A82" s="12" t="s">
        <v>123</v>
      </c>
      <c r="B82" s="16">
        <v>0.5</v>
      </c>
      <c r="C82" s="45" t="s">
        <v>277</v>
      </c>
      <c r="D82" s="207" t="s">
        <v>278</v>
      </c>
    </row>
    <row r="83" spans="1:5" s="47" customFormat="1" ht="88.5">
      <c r="A83" s="12" t="s">
        <v>279</v>
      </c>
      <c r="B83" s="16">
        <v>0.5</v>
      </c>
      <c r="C83" s="47" t="s">
        <v>280</v>
      </c>
      <c r="D83" s="312" t="s">
        <v>281</v>
      </c>
    </row>
    <row r="84" spans="1:5" s="47" customFormat="1" ht="13.5">
      <c r="A84" s="359" t="s">
        <v>127</v>
      </c>
      <c r="B84" s="360"/>
      <c r="C84" s="46"/>
      <c r="D84" s="218"/>
    </row>
    <row r="85" spans="1:5" s="47" customFormat="1" ht="138.6">
      <c r="A85" s="12" t="s">
        <v>128</v>
      </c>
      <c r="B85" s="16">
        <v>1</v>
      </c>
      <c r="C85" s="47" t="s">
        <v>282</v>
      </c>
      <c r="D85" s="309" t="s">
        <v>178</v>
      </c>
    </row>
    <row r="86" spans="1:5" s="47" customFormat="1" ht="176.1">
      <c r="A86" s="12" t="s">
        <v>283</v>
      </c>
      <c r="B86" s="16">
        <v>0.5</v>
      </c>
      <c r="C86" s="47" t="s">
        <v>284</v>
      </c>
      <c r="D86" s="309" t="s">
        <v>285</v>
      </c>
    </row>
    <row r="87" spans="1:5" s="47" customFormat="1" ht="163.5">
      <c r="A87" s="12" t="s">
        <v>286</v>
      </c>
      <c r="B87" s="16"/>
      <c r="C87" s="45" t="s">
        <v>287</v>
      </c>
      <c r="D87" t="s">
        <v>288</v>
      </c>
    </row>
    <row r="88" spans="1:5" s="47" customFormat="1" ht="24.95">
      <c r="A88" s="13" t="s">
        <v>289</v>
      </c>
      <c r="B88" s="20">
        <v>1</v>
      </c>
      <c r="C88" s="213" t="s">
        <v>290</v>
      </c>
      <c r="D88" s="215" t="s">
        <v>291</v>
      </c>
    </row>
    <row r="89" spans="1:5" s="47" customFormat="1" ht="14.45">
      <c r="A89" s="21" t="s">
        <v>292</v>
      </c>
      <c r="B89" s="365">
        <f>SUM(B66,B68:B71,B73,B74:B77,B79:B83,B85:B88)</f>
        <v>14</v>
      </c>
      <c r="C89" s="366"/>
      <c r="D89" s="367"/>
    </row>
    <row r="90" spans="1:5" s="47" customFormat="1" ht="14.45">
      <c r="A90" s="21" t="s">
        <v>244</v>
      </c>
      <c r="B90" s="368">
        <f>B89/19*100</f>
        <v>73.68421052631578</v>
      </c>
      <c r="C90" s="369"/>
      <c r="D90" s="370"/>
    </row>
    <row r="91" spans="1:5" s="47" customFormat="1" ht="14.45">
      <c r="A91" s="22" t="s">
        <v>139</v>
      </c>
      <c r="B91" s="365">
        <v>4</v>
      </c>
      <c r="C91" s="366"/>
      <c r="D91" s="367"/>
    </row>
    <row r="92" spans="1:5" s="47" customFormat="1" ht="12.6">
      <c r="A92" s="1"/>
      <c r="B92" s="1"/>
    </row>
    <row r="93" spans="1:5" s="47" customFormat="1" ht="150.94999999999999">
      <c r="A93" s="361" t="s">
        <v>293</v>
      </c>
      <c r="B93" s="362"/>
      <c r="C93" s="11"/>
      <c r="D93" s="11"/>
      <c r="E93" s="216" t="s">
        <v>294</v>
      </c>
    </row>
    <row r="94" spans="1:5" s="47" customFormat="1" ht="14.45" customHeight="1">
      <c r="A94" s="363" t="s">
        <v>81</v>
      </c>
      <c r="B94" s="372" t="s">
        <v>194</v>
      </c>
      <c r="C94" s="363" t="s">
        <v>83</v>
      </c>
      <c r="D94" s="363" t="s">
        <v>84</v>
      </c>
    </row>
    <row r="95" spans="1:5" s="47" customFormat="1" ht="42.95" customHeight="1">
      <c r="A95" s="364"/>
      <c r="B95" s="373"/>
      <c r="C95" s="363"/>
      <c r="D95" s="371"/>
    </row>
    <row r="96" spans="1:5" s="47" customFormat="1" ht="150.94999999999999">
      <c r="A96" s="12" t="s">
        <v>295</v>
      </c>
      <c r="B96" s="16">
        <v>1</v>
      </c>
      <c r="C96" s="213" t="s">
        <v>296</v>
      </c>
      <c r="D96" s="206" t="s">
        <v>297</v>
      </c>
    </row>
    <row r="97" spans="1:5" s="47" customFormat="1" ht="13.5" customHeight="1">
      <c r="A97" s="359" t="s">
        <v>88</v>
      </c>
      <c r="B97" s="360"/>
      <c r="C97" s="359"/>
      <c r="D97" s="360"/>
    </row>
    <row r="98" spans="1:5" s="47" customFormat="1" ht="126">
      <c r="A98" s="12" t="s">
        <v>298</v>
      </c>
      <c r="B98" s="16">
        <v>1</v>
      </c>
      <c r="C98" s="213" t="s">
        <v>299</v>
      </c>
      <c r="D98" s="206" t="s">
        <v>300</v>
      </c>
    </row>
    <row r="99" spans="1:5" s="47" customFormat="1" ht="201">
      <c r="A99" s="12" t="s">
        <v>301</v>
      </c>
      <c r="B99" s="16">
        <v>0.5</v>
      </c>
      <c r="C99" s="213" t="s">
        <v>302</v>
      </c>
      <c r="D99" s="206" t="s">
        <v>303</v>
      </c>
    </row>
    <row r="100" spans="1:5" s="47" customFormat="1" ht="338.45">
      <c r="A100" s="12" t="s">
        <v>304</v>
      </c>
      <c r="B100" s="16">
        <v>0.5</v>
      </c>
      <c r="C100" s="213" t="s">
        <v>305</v>
      </c>
      <c r="D100" s="206" t="s">
        <v>306</v>
      </c>
    </row>
    <row r="101" spans="1:5" s="47" customFormat="1" ht="251.1">
      <c r="A101" s="12" t="s">
        <v>307</v>
      </c>
      <c r="B101" s="16">
        <v>0.5</v>
      </c>
      <c r="C101" s="213" t="s">
        <v>308</v>
      </c>
      <c r="D101" s="220" t="s">
        <v>309</v>
      </c>
    </row>
    <row r="102" spans="1:5" s="47" customFormat="1" ht="13.5" customHeight="1">
      <c r="A102" s="359" t="s">
        <v>101</v>
      </c>
      <c r="B102" s="360"/>
      <c r="C102" s="359"/>
      <c r="D102" s="360"/>
    </row>
    <row r="103" spans="1:5" s="47" customFormat="1" ht="62.45">
      <c r="A103" s="13" t="s">
        <v>102</v>
      </c>
      <c r="B103" s="14">
        <v>1</v>
      </c>
      <c r="C103" s="213" t="s">
        <v>259</v>
      </c>
      <c r="D103" s="220" t="s">
        <v>260</v>
      </c>
    </row>
    <row r="104" spans="1:5" s="47" customFormat="1" ht="88.5">
      <c r="A104" s="12" t="s">
        <v>261</v>
      </c>
      <c r="B104" s="16">
        <v>0.5</v>
      </c>
      <c r="C104" s="213" t="s">
        <v>262</v>
      </c>
      <c r="D104" s="220" t="s">
        <v>263</v>
      </c>
    </row>
    <row r="105" spans="1:5" s="47" customFormat="1" ht="87.6">
      <c r="A105" s="13" t="s">
        <v>310</v>
      </c>
      <c r="B105" s="14">
        <v>1</v>
      </c>
      <c r="C105" s="213" t="s">
        <v>311</v>
      </c>
      <c r="D105" s="210"/>
    </row>
    <row r="106" spans="1:5" s="47" customFormat="1" ht="249.95">
      <c r="A106" s="13" t="s">
        <v>111</v>
      </c>
      <c r="B106" s="14">
        <v>0</v>
      </c>
      <c r="C106" s="213" t="s">
        <v>308</v>
      </c>
      <c r="D106" s="312" t="s">
        <v>309</v>
      </c>
      <c r="E106" s="47" t="s">
        <v>312</v>
      </c>
    </row>
    <row r="107" spans="1:5" s="47" customFormat="1" ht="62.45">
      <c r="A107" s="13" t="s">
        <v>313</v>
      </c>
      <c r="B107" s="14">
        <v>1</v>
      </c>
      <c r="C107" s="213" t="s">
        <v>269</v>
      </c>
      <c r="D107" s="220" t="s">
        <v>270</v>
      </c>
    </row>
    <row r="108" spans="1:5" s="47" customFormat="1" ht="13.5" customHeight="1">
      <c r="A108" s="359" t="s">
        <v>116</v>
      </c>
      <c r="B108" s="360"/>
      <c r="C108" s="359"/>
      <c r="D108" s="360"/>
    </row>
    <row r="109" spans="1:5" s="47" customFormat="1" ht="63.6">
      <c r="A109" s="214" t="s">
        <v>117</v>
      </c>
      <c r="B109" s="16">
        <v>1</v>
      </c>
      <c r="C109" s="213" t="s">
        <v>314</v>
      </c>
      <c r="D109" s="210" t="s">
        <v>315</v>
      </c>
    </row>
    <row r="110" spans="1:5" s="47" customFormat="1" ht="51">
      <c r="A110" s="12" t="s">
        <v>316</v>
      </c>
      <c r="B110" s="16">
        <v>1</v>
      </c>
      <c r="C110" s="213" t="s">
        <v>317</v>
      </c>
      <c r="D110" s="210" t="s">
        <v>318</v>
      </c>
    </row>
    <row r="111" spans="1:5" s="47" customFormat="1" ht="51">
      <c r="A111" s="19" t="s">
        <v>274</v>
      </c>
      <c r="B111" s="16">
        <v>1</v>
      </c>
      <c r="C111" s="45" t="s">
        <v>319</v>
      </c>
      <c r="D111" s="210" t="s">
        <v>320</v>
      </c>
    </row>
    <row r="112" spans="1:5" s="47" customFormat="1" ht="51">
      <c r="A112" s="12" t="s">
        <v>123</v>
      </c>
      <c r="B112" s="16">
        <v>0.5</v>
      </c>
      <c r="C112" s="213" t="s">
        <v>321</v>
      </c>
      <c r="D112" s="210" t="s">
        <v>322</v>
      </c>
    </row>
    <row r="113" spans="1:4" s="47" customFormat="1" ht="88.5">
      <c r="A113" s="12" t="s">
        <v>323</v>
      </c>
      <c r="B113" s="16">
        <v>0.5</v>
      </c>
      <c r="C113" s="213" t="s">
        <v>280</v>
      </c>
      <c r="D113" s="312" t="s">
        <v>281</v>
      </c>
    </row>
    <row r="114" spans="1:4" s="47" customFormat="1" ht="13.5">
      <c r="A114" s="359" t="s">
        <v>127</v>
      </c>
      <c r="B114" s="360"/>
      <c r="C114" s="46"/>
      <c r="D114" s="218"/>
    </row>
    <row r="115" spans="1:4" s="47" customFormat="1" ht="113.45">
      <c r="A115" s="12" t="s">
        <v>128</v>
      </c>
      <c r="B115" s="16">
        <v>0.5</v>
      </c>
      <c r="C115" s="213" t="s">
        <v>324</v>
      </c>
      <c r="D115" s="206" t="s">
        <v>325</v>
      </c>
    </row>
    <row r="116" spans="1:4" s="47" customFormat="1" ht="113.45">
      <c r="A116" s="12" t="s">
        <v>326</v>
      </c>
      <c r="B116" s="16">
        <v>1</v>
      </c>
      <c r="C116" s="45" t="s">
        <v>327</v>
      </c>
      <c r="D116" s="210" t="s">
        <v>328</v>
      </c>
    </row>
    <row r="117" spans="1:4" s="47" customFormat="1" ht="113.45">
      <c r="A117" s="12" t="s">
        <v>329</v>
      </c>
      <c r="B117" s="16">
        <v>0.5</v>
      </c>
      <c r="C117" s="45" t="s">
        <v>330</v>
      </c>
      <c r="D117" s="210" t="s">
        <v>331</v>
      </c>
    </row>
    <row r="118" spans="1:4" s="47" customFormat="1" ht="75">
      <c r="A118" s="13" t="s">
        <v>332</v>
      </c>
      <c r="B118" s="20">
        <v>0.5</v>
      </c>
      <c r="C118" s="45" t="s">
        <v>333</v>
      </c>
      <c r="D118" s="309" t="s">
        <v>334</v>
      </c>
    </row>
    <row r="119" spans="1:4" s="47" customFormat="1" ht="14.45">
      <c r="A119" s="21" t="s">
        <v>335</v>
      </c>
      <c r="B119" s="365">
        <f>SUM(B96,B98:B101,B103:B107,B109:B113,B115:B118)</f>
        <v>13.5</v>
      </c>
      <c r="C119" s="366"/>
      <c r="D119" s="367"/>
    </row>
    <row r="120" spans="1:4" s="47" customFormat="1" ht="14.45">
      <c r="A120" s="21" t="s">
        <v>244</v>
      </c>
      <c r="B120" s="368">
        <f>B119/19*100</f>
        <v>71.05263157894737</v>
      </c>
      <c r="C120" s="369"/>
      <c r="D120" s="370"/>
    </row>
    <row r="121" spans="1:4" s="47" customFormat="1" ht="14.45">
      <c r="A121" s="22" t="s">
        <v>139</v>
      </c>
      <c r="B121" s="365">
        <v>4</v>
      </c>
      <c r="C121" s="366"/>
      <c r="D121" s="367"/>
    </row>
    <row r="122" spans="1:4" s="47" customFormat="1" ht="15.75" customHeight="1"/>
    <row r="123" spans="1:4" s="47" customFormat="1" ht="12.6">
      <c r="A123" s="357" t="s">
        <v>336</v>
      </c>
      <c r="B123" s="358"/>
    </row>
    <row r="124" spans="1:4" s="47" customFormat="1" ht="14.45">
      <c r="A124" s="29" t="s">
        <v>337</v>
      </c>
      <c r="B124" s="30">
        <f>SUM(B27,B58,B89,B119)</f>
        <v>41</v>
      </c>
    </row>
    <row r="125" spans="1:4" s="47" customFormat="1" ht="14.45">
      <c r="A125" s="29" t="s">
        <v>338</v>
      </c>
      <c r="B125" s="31">
        <f>B124/57*100</f>
        <v>71.929824561403507</v>
      </c>
    </row>
    <row r="126" spans="1:4" s="47" customFormat="1" ht="14.45">
      <c r="A126" s="29" t="s">
        <v>191</v>
      </c>
      <c r="B126" s="30" t="s">
        <v>339</v>
      </c>
    </row>
    <row r="127" spans="1:4" s="47" customFormat="1" ht="15.75" customHeight="1"/>
  </sheetData>
  <mergeCells count="52">
    <mergeCell ref="A48:B48"/>
    <mergeCell ref="A54:B54"/>
    <mergeCell ref="B61:D61"/>
    <mergeCell ref="A31:B31"/>
    <mergeCell ref="C102:D102"/>
    <mergeCell ref="B59:D59"/>
    <mergeCell ref="B60:D60"/>
    <mergeCell ref="A32:A33"/>
    <mergeCell ref="B32:B33"/>
    <mergeCell ref="C32:C33"/>
    <mergeCell ref="D32:D33"/>
    <mergeCell ref="A35:B35"/>
    <mergeCell ref="A42:B42"/>
    <mergeCell ref="B119:D119"/>
    <mergeCell ref="B64:B65"/>
    <mergeCell ref="C64:C65"/>
    <mergeCell ref="B89:D89"/>
    <mergeCell ref="A97:B97"/>
    <mergeCell ref="A102:B102"/>
    <mergeCell ref="D64:D65"/>
    <mergeCell ref="D94:D95"/>
    <mergeCell ref="B94:B95"/>
    <mergeCell ref="C94:C95"/>
    <mergeCell ref="C97:D97"/>
    <mergeCell ref="D2:D3"/>
    <mergeCell ref="B2:B3"/>
    <mergeCell ref="C2:C3"/>
    <mergeCell ref="B29:D29"/>
    <mergeCell ref="A1:B1"/>
    <mergeCell ref="A2:A3"/>
    <mergeCell ref="A5:B5"/>
    <mergeCell ref="A11:B11"/>
    <mergeCell ref="A17:B17"/>
    <mergeCell ref="A22:B22"/>
    <mergeCell ref="B27:D27"/>
    <mergeCell ref="B28:D28"/>
    <mergeCell ref="A123:B123"/>
    <mergeCell ref="A84:B84"/>
    <mergeCell ref="A114:B114"/>
    <mergeCell ref="A108:B108"/>
    <mergeCell ref="A63:B63"/>
    <mergeCell ref="A64:A65"/>
    <mergeCell ref="A67:B67"/>
    <mergeCell ref="A72:B72"/>
    <mergeCell ref="A78:B78"/>
    <mergeCell ref="A93:B93"/>
    <mergeCell ref="A94:A95"/>
    <mergeCell ref="B91:D91"/>
    <mergeCell ref="B120:D120"/>
    <mergeCell ref="B121:D121"/>
    <mergeCell ref="B90:D90"/>
    <mergeCell ref="C108:D108"/>
  </mergeCells>
  <hyperlinks>
    <hyperlink ref="D10" r:id="rId1" xr:uid="{12D7ECEF-AC05-41D3-9AD9-178D96AC8F27}"/>
    <hyperlink ref="D8" r:id="rId2" display="https://phw.nhs.wales/news/new-report-highlights-six-key-policy-actions-to-tackle-health-inequalities-in-wales/" xr:uid="{66CF29CE-1308-4021-8852-86F4E699C242}"/>
    <hyperlink ref="D12" r:id="rId3" location=":~:text=%5B7%5DCompared%20to%20the%20last,England%20at%20the%20Autumn%20Budget._x000a__x000a_A Budget to protect the most-valued services | GOV.WALES (2024/25 draft budget) " display="https://blogs.cardiff.ac.uk/thinking-wales/making-sense-of-the-welsh-governments-draft-budget-for-2025-26/#:~:text=%5B7%5DCompared%20to%20the%20last,England%20at%20the%20Autumn%20Budget._x000a__x000a_A Budget to protect the most-valued services | GOV.WALES (2024/25 draft budget) " xr:uid="{7A18BDA9-B84A-4941-A736-4188B3036054}"/>
    <hyperlink ref="D13" r:id="rId4" xr:uid="{2443E73F-D05E-4320-BDAF-5B9A72452722}"/>
    <hyperlink ref="D19" r:id="rId5" display="https://www.gov.wales/sites/default/files/publications/2021-09/quality-and-safety-framework-learning-and-improving_0.pdf" xr:uid="{477CD801-10F7-4A9A-90DB-97E8E4595F37}"/>
    <hyperlink ref="D20" r:id="rId6" display="https://www.gov.wales/sites/default/files/publications/2024-02/nhs-wales-performance-framework-2024-to-2025.pdf?utm_source=chatgpt.com" xr:uid="{EB37E0A4-122E-44CC-AA18-0C1ED054B776}"/>
    <hyperlink ref="D14" r:id="rId7" xr:uid="{D75E75C7-5C67-4A79-87FB-B70E3E34D11B}"/>
    <hyperlink ref="D69" r:id="rId8" display="https://www.gov.wales/sites/default/files/publications/2020-12/understanding-your-care-and-support-rights-as-you-get-older.pdf" xr:uid="{BDF89FC3-6EF3-461C-8D48-2E9C662DA80A}"/>
    <hyperlink ref="D71" r:id="rId9" display="https://olderpeople.wales/wp-content/uploads/2023/05/Briefing-Impact-of-reported-NHS-Pressures-on-older-peoples-access-to-health-services.pdf" xr:uid="{7FA3B2EC-2B9A-44AA-B917-DA43C9BD1222}"/>
    <hyperlink ref="D66" r:id="rId10" display="https://www.gov.wales/sites/default/files/publications/2019-05/social-services-and-well-being-wales-act-2014-the-essentials.pdf" xr:uid="{7B4B3274-030F-4D7F-A20B-E22784BF498E}"/>
    <hyperlink ref="D107" r:id="rId11" xr:uid="{8AFE6E0D-D122-476E-8C73-44F3948FCC15}"/>
    <hyperlink ref="D103" r:id="rId12" display="https://research.senedd.wales/financial-scrutiny/welsh-government-draft-budget-2025-26/interactive-diagram-to-explore-the-2025-26-welsh-government-draft-budget/" xr:uid="{EBCF8DF0-30FF-4B0C-B7FC-CEAE4C33C15C}"/>
    <hyperlink ref="D104" r:id="rId13" location=":~:text=Weareseeingcontinuedgrowthandcomplexitybothinchildrenandadultsocialcaresupportneeded,andthatisanextremebudgetpressure." xr:uid="{D983C222-E03E-48DB-9D7E-0945CA08B104}"/>
    <hyperlink ref="D77" r:id="rId14" xr:uid="{F8CC1F4B-F403-4E07-B7D1-261F9603EE38}"/>
    <hyperlink ref="D88" r:id="rId15" xr:uid="{57CAE32D-6457-4157-8512-56AEC9646802}"/>
    <hyperlink ref="D81" r:id="rId16" display="https://www.legislation.gov.uk/anaw/2014/4/part/10" xr:uid="{A8118571-367D-4672-B06B-4EB0841A8233}"/>
    <hyperlink ref="D82" r:id="rId17" display="https://statswales.gov.wales/Catalogue/Health-and-Social-Care/Social-Services/Performance-Measures" xr:uid="{EFDE4051-887A-49EC-8BE1-3AFF2E1F38B2}"/>
    <hyperlink ref="D76" r:id="rId18" display="https://www.ombudsman.wales/wp-content/uploads/2024/10/Are-we-caring-for-our-carers-An-Own-Initiative-investigation-into-the-administration-of-carers-needs-assessments-in-Wales.pdf" xr:uid="{29438985-38E5-46CC-BDE6-B10989FABEB3}"/>
    <hyperlink ref="D113" r:id="rId19" xr:uid="{D045DA81-77EF-4567-A65F-72E9B2947B6F}"/>
    <hyperlink ref="D83" r:id="rId20" xr:uid="{6334C067-F0E5-42B3-8375-03943E271E75}"/>
    <hyperlink ref="D85" r:id="rId21" location="141018" display="https://www.gov.wales/about-consultations - 141018" xr:uid="{EC8367A2-2755-4129-B6CE-F76D52A302B1}"/>
    <hyperlink ref="D118" r:id="rId22" xr:uid="{C8F760F9-7E32-4F56-A50A-C669E4A5929B}"/>
    <hyperlink ref="D86" r:id="rId23" xr:uid="{9CFB8B65-BB8E-4E0B-B191-0FE4ABFCD18C}"/>
    <hyperlink ref="D101" r:id="rId24" xr:uid="{1770C02D-27AF-4E2A-8CB7-A101BF8CE5C0}"/>
    <hyperlink ref="D106" r:id="rId25" xr:uid="{84E1B649-398F-4502-9189-7FD05B21FAF1}"/>
  </hyperlinks>
  <pageMargins left="0.7" right="0.7" top="0.75" bottom="0.75" header="0.3" footer="0.3"/>
  <pageSetup orientation="portrait"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2607-1280-405B-A4DB-314B9009031E}">
  <dimension ref="A1"/>
  <sheetViews>
    <sheetView workbookViewId="0"/>
  </sheetViews>
  <sheetFormatPr defaultRowHeight="12.6"/>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98"/>
  <sheetViews>
    <sheetView tabSelected="1" topLeftCell="A27" zoomScale="106" zoomScaleNormal="85" workbookViewId="0">
      <selection activeCell="A23" sqref="A23"/>
    </sheetView>
  </sheetViews>
  <sheetFormatPr defaultColWidth="14.42578125" defaultRowHeight="12.6"/>
  <cols>
    <col min="1" max="1" width="110.85546875" customWidth="1"/>
    <col min="3" max="3" width="76" style="302" customWidth="1"/>
    <col min="4" max="4" width="37.140625" customWidth="1"/>
  </cols>
  <sheetData>
    <row r="1" spans="1:5" s="47" customFormat="1">
      <c r="A1" s="1"/>
      <c r="B1" s="1"/>
      <c r="C1" s="302"/>
    </row>
    <row r="2" spans="1:5" s="47" customFormat="1" ht="14.45">
      <c r="A2" s="361" t="s">
        <v>340</v>
      </c>
      <c r="B2" s="362"/>
      <c r="C2" s="303"/>
      <c r="D2" s="27"/>
    </row>
    <row r="3" spans="1:5" s="47" customFormat="1">
      <c r="A3" s="363" t="s">
        <v>81</v>
      </c>
      <c r="B3" s="372" t="s">
        <v>194</v>
      </c>
      <c r="C3" s="406" t="s">
        <v>83</v>
      </c>
      <c r="D3" s="363" t="s">
        <v>84</v>
      </c>
    </row>
    <row r="4" spans="1:5" s="47" customFormat="1">
      <c r="A4" s="364"/>
      <c r="B4" s="373"/>
      <c r="C4" s="406"/>
      <c r="D4" s="371"/>
      <c r="E4" s="216"/>
    </row>
    <row r="5" spans="1:5" s="47" customFormat="1" ht="187.5">
      <c r="A5" s="13" t="s">
        <v>341</v>
      </c>
      <c r="B5" s="16">
        <v>1</v>
      </c>
      <c r="C5" s="301" t="s">
        <v>342</v>
      </c>
      <c r="D5" s="220" t="s">
        <v>343</v>
      </c>
      <c r="E5" s="216" t="s">
        <v>344</v>
      </c>
    </row>
    <row r="6" spans="1:5" s="47" customFormat="1" ht="13.5">
      <c r="A6" s="359" t="s">
        <v>198</v>
      </c>
      <c r="B6" s="360"/>
      <c r="C6" s="304"/>
      <c r="D6" s="218"/>
    </row>
    <row r="7" spans="1:5" s="47" customFormat="1" ht="38.450000000000003">
      <c r="A7" s="12" t="s">
        <v>345</v>
      </c>
      <c r="B7" s="16">
        <v>0.5</v>
      </c>
      <c r="C7" s="301" t="s">
        <v>346</v>
      </c>
      <c r="D7" s="220" t="s">
        <v>347</v>
      </c>
    </row>
    <row r="8" spans="1:5" s="47" customFormat="1" ht="112.5">
      <c r="A8" s="25" t="s">
        <v>348</v>
      </c>
      <c r="B8" s="14">
        <v>0.5</v>
      </c>
      <c r="C8" s="26" t="s">
        <v>349</v>
      </c>
      <c r="D8" s="206" t="s">
        <v>350</v>
      </c>
    </row>
    <row r="9" spans="1:5" s="47" customFormat="1" ht="75">
      <c r="A9" s="13" t="s">
        <v>351</v>
      </c>
      <c r="B9" s="14">
        <v>0.5</v>
      </c>
      <c r="C9" s="301" t="s">
        <v>352</v>
      </c>
      <c r="D9" s="220" t="s">
        <v>353</v>
      </c>
    </row>
    <row r="10" spans="1:5" s="47" customFormat="1" ht="75.95">
      <c r="A10" s="13" t="s">
        <v>354</v>
      </c>
      <c r="B10" s="16">
        <v>0</v>
      </c>
      <c r="C10" s="301" t="s">
        <v>355</v>
      </c>
      <c r="D10" s="207" t="s">
        <v>356</v>
      </c>
    </row>
    <row r="11" spans="1:5" s="47" customFormat="1" ht="188.45">
      <c r="A11" s="12" t="s">
        <v>357</v>
      </c>
      <c r="B11" s="16">
        <v>0</v>
      </c>
      <c r="C11" s="305" t="s">
        <v>358</v>
      </c>
      <c r="D11" s="206" t="s">
        <v>359</v>
      </c>
    </row>
    <row r="12" spans="1:5" s="47" customFormat="1" ht="13.5">
      <c r="A12" s="359" t="s">
        <v>101</v>
      </c>
      <c r="B12" s="360"/>
      <c r="C12" s="304"/>
      <c r="D12" s="218"/>
    </row>
    <row r="13" spans="1:5" s="47" customFormat="1" ht="26.1">
      <c r="A13" s="12" t="s">
        <v>102</v>
      </c>
      <c r="B13" s="16">
        <v>0</v>
      </c>
      <c r="C13" s="301" t="s">
        <v>360</v>
      </c>
      <c r="D13" s="210" t="s">
        <v>361</v>
      </c>
    </row>
    <row r="14" spans="1:5" s="47" customFormat="1" ht="188.45">
      <c r="A14" s="13" t="s">
        <v>261</v>
      </c>
      <c r="B14" s="16">
        <v>0</v>
      </c>
      <c r="C14" s="26" t="s">
        <v>362</v>
      </c>
      <c r="D14" s="210" t="s">
        <v>363</v>
      </c>
    </row>
    <row r="15" spans="1:5" s="47" customFormat="1" ht="29.1">
      <c r="A15" s="25" t="s">
        <v>364</v>
      </c>
      <c r="B15" s="14">
        <v>0</v>
      </c>
      <c r="C15" s="26" t="s">
        <v>360</v>
      </c>
      <c r="D15" s="210"/>
    </row>
    <row r="16" spans="1:5" s="47" customFormat="1" ht="187.5">
      <c r="A16" s="25" t="s">
        <v>111</v>
      </c>
      <c r="B16" s="14">
        <v>0</v>
      </c>
      <c r="C16" s="26" t="s">
        <v>365</v>
      </c>
      <c r="D16" s="312" t="s">
        <v>363</v>
      </c>
    </row>
    <row r="17" spans="1:4" s="47" customFormat="1" ht="50.1">
      <c r="A17" s="19" t="s">
        <v>366</v>
      </c>
      <c r="B17" s="16">
        <v>1</v>
      </c>
      <c r="C17" s="26" t="s">
        <v>367</v>
      </c>
      <c r="D17" s="210"/>
    </row>
    <row r="18" spans="1:4" s="47" customFormat="1">
      <c r="A18" s="400" t="s">
        <v>116</v>
      </c>
      <c r="B18" s="360"/>
      <c r="C18" s="304"/>
      <c r="D18" s="218"/>
    </row>
    <row r="19" spans="1:4" s="47" customFormat="1" ht="103.5">
      <c r="A19" s="12" t="s">
        <v>117</v>
      </c>
      <c r="B19" s="16">
        <v>1</v>
      </c>
      <c r="C19" s="301" t="s">
        <v>368</v>
      </c>
      <c r="D19" s="210" t="s">
        <v>369</v>
      </c>
    </row>
    <row r="20" spans="1:4" s="47" customFormat="1" ht="99.95">
      <c r="A20" s="19" t="s">
        <v>370</v>
      </c>
      <c r="B20" s="16">
        <v>1</v>
      </c>
      <c r="C20" s="302" t="s">
        <v>371</v>
      </c>
      <c r="D20" s="215" t="s">
        <v>372</v>
      </c>
    </row>
    <row r="21" spans="1:4" s="47" customFormat="1" ht="88.5">
      <c r="A21" s="19" t="s">
        <v>373</v>
      </c>
      <c r="B21" s="16">
        <v>1</v>
      </c>
      <c r="C21" s="302" t="s">
        <v>374</v>
      </c>
      <c r="D21" s="210" t="s">
        <v>375</v>
      </c>
    </row>
    <row r="22" spans="1:4" s="47" customFormat="1" ht="99.95">
      <c r="A22" s="12" t="s">
        <v>376</v>
      </c>
      <c r="B22" s="16">
        <v>0.5</v>
      </c>
      <c r="C22" s="26" t="s">
        <v>377</v>
      </c>
      <c r="D22" s="312" t="s">
        <v>378</v>
      </c>
    </row>
    <row r="23" spans="1:4" s="47" customFormat="1" ht="69">
      <c r="A23" s="12" t="s">
        <v>379</v>
      </c>
      <c r="B23" s="16">
        <v>0</v>
      </c>
      <c r="C23" s="488" t="s">
        <v>380</v>
      </c>
      <c r="D23" s="312" t="s">
        <v>381</v>
      </c>
    </row>
    <row r="24" spans="1:4" s="47" customFormat="1" ht="13.5">
      <c r="A24" s="359" t="s">
        <v>127</v>
      </c>
      <c r="B24" s="360"/>
      <c r="C24" s="304"/>
      <c r="D24" s="218"/>
    </row>
    <row r="25" spans="1:4" s="47" customFormat="1" ht="23.25">
      <c r="A25" s="12" t="s">
        <v>128</v>
      </c>
      <c r="B25" s="16">
        <v>0</v>
      </c>
      <c r="C25" s="488" t="s">
        <v>382</v>
      </c>
      <c r="D25" s="309" t="s">
        <v>178</v>
      </c>
    </row>
    <row r="26" spans="1:4" s="47" customFormat="1" ht="88.5">
      <c r="A26" s="12" t="s">
        <v>383</v>
      </c>
      <c r="B26" s="16">
        <v>1</v>
      </c>
      <c r="C26" s="301" t="s">
        <v>384</v>
      </c>
      <c r="D26" s="206" t="s">
        <v>385</v>
      </c>
    </row>
    <row r="27" spans="1:4" s="47" customFormat="1" ht="174.95">
      <c r="A27" s="12" t="s">
        <v>386</v>
      </c>
      <c r="B27" s="16">
        <v>0.5</v>
      </c>
      <c r="C27" s="301" t="s">
        <v>387</v>
      </c>
      <c r="D27" s="207" t="s">
        <v>388</v>
      </c>
    </row>
    <row r="28" spans="1:4" s="47" customFormat="1" ht="24.95">
      <c r="A28" s="13" t="s">
        <v>389</v>
      </c>
      <c r="B28" s="300">
        <v>1</v>
      </c>
      <c r="C28" s="301" t="s">
        <v>290</v>
      </c>
      <c r="D28" s="210" t="s">
        <v>291</v>
      </c>
    </row>
    <row r="29" spans="1:4" s="47" customFormat="1" ht="14.45">
      <c r="A29" s="21" t="s">
        <v>390</v>
      </c>
      <c r="B29" s="401">
        <f>SUM(B5,B7:B11,B13:B17,B19:B23,B25:B28)</f>
        <v>9.5</v>
      </c>
      <c r="C29" s="402"/>
      <c r="D29" s="403"/>
    </row>
    <row r="30" spans="1:4" s="47" customFormat="1" ht="14.45">
      <c r="A30" s="21" t="s">
        <v>244</v>
      </c>
      <c r="B30" s="365">
        <f>B29/20*100</f>
        <v>47.5</v>
      </c>
      <c r="C30" s="366"/>
      <c r="D30" s="367"/>
    </row>
    <row r="31" spans="1:4" s="47" customFormat="1" ht="14.45">
      <c r="A31" s="22" t="s">
        <v>139</v>
      </c>
      <c r="B31" s="365" t="s">
        <v>391</v>
      </c>
      <c r="C31" s="366"/>
      <c r="D31" s="367"/>
    </row>
    <row r="32" spans="1:4" s="47" customFormat="1">
      <c r="A32" s="1"/>
      <c r="B32" s="1"/>
      <c r="C32" s="302"/>
    </row>
    <row r="33" spans="1:6" s="47" customFormat="1" ht="14.45">
      <c r="A33" s="408" t="s">
        <v>392</v>
      </c>
      <c r="B33" s="409"/>
      <c r="C33" s="306"/>
      <c r="D33" s="28"/>
    </row>
    <row r="34" spans="1:6" s="47" customFormat="1">
      <c r="A34" s="407" t="s">
        <v>81</v>
      </c>
      <c r="B34" s="404" t="s">
        <v>194</v>
      </c>
      <c r="C34" s="405" t="s">
        <v>83</v>
      </c>
      <c r="D34" s="407" t="s">
        <v>84</v>
      </c>
    </row>
    <row r="35" spans="1:6" s="230" customFormat="1">
      <c r="A35" s="364"/>
      <c r="B35" s="373"/>
      <c r="C35" s="406"/>
      <c r="D35" s="371"/>
      <c r="E35" s="47"/>
      <c r="F35" s="47"/>
    </row>
    <row r="36" spans="1:6" s="47" customFormat="1" ht="14.45">
      <c r="A36" s="13" t="s">
        <v>393</v>
      </c>
      <c r="B36" s="16"/>
      <c r="C36" s="26"/>
      <c r="D36" s="210"/>
    </row>
    <row r="37" spans="1:6" s="222" customFormat="1" ht="13.5">
      <c r="A37" s="359" t="s">
        <v>88</v>
      </c>
      <c r="B37" s="360"/>
      <c r="C37" s="304"/>
      <c r="D37" s="218"/>
      <c r="E37" s="47"/>
      <c r="F37" s="47"/>
    </row>
    <row r="38" spans="1:6" s="47" customFormat="1" ht="14.45">
      <c r="A38" s="12" t="s">
        <v>394</v>
      </c>
      <c r="B38" s="16"/>
      <c r="C38" s="26"/>
      <c r="D38" s="210"/>
    </row>
    <row r="39" spans="1:6" s="47" customFormat="1" ht="29.1">
      <c r="A39" s="19" t="s">
        <v>395</v>
      </c>
      <c r="B39" s="16"/>
      <c r="C39" s="26"/>
      <c r="D39" s="210"/>
    </row>
    <row r="40" spans="1:6" s="47" customFormat="1" ht="14.45">
      <c r="A40" s="25" t="s">
        <v>396</v>
      </c>
      <c r="B40" s="14"/>
      <c r="C40" s="26"/>
      <c r="D40" s="210"/>
    </row>
    <row r="41" spans="1:6" s="47" customFormat="1" ht="29.1">
      <c r="A41" s="25" t="s">
        <v>397</v>
      </c>
      <c r="B41" s="14"/>
      <c r="C41" s="26"/>
      <c r="D41" s="210"/>
    </row>
    <row r="42" spans="1:6" s="47" customFormat="1" ht="29.1">
      <c r="A42" s="13" t="s">
        <v>398</v>
      </c>
      <c r="B42" s="14"/>
      <c r="C42" s="26"/>
      <c r="D42" s="210"/>
    </row>
    <row r="43" spans="1:6" s="231" customFormat="1" ht="13.5">
      <c r="A43" s="359" t="s">
        <v>101</v>
      </c>
      <c r="B43" s="360"/>
      <c r="C43" s="304"/>
      <c r="D43" s="218"/>
      <c r="E43" s="47"/>
      <c r="F43" s="47"/>
    </row>
    <row r="44" spans="1:6" s="47" customFormat="1" ht="14.45">
      <c r="A44" s="12" t="s">
        <v>102</v>
      </c>
      <c r="B44" s="16"/>
      <c r="C44" s="26"/>
      <c r="D44" s="210"/>
    </row>
    <row r="45" spans="1:6" s="47" customFormat="1" ht="29.1">
      <c r="A45" s="12" t="s">
        <v>261</v>
      </c>
      <c r="B45" s="16"/>
      <c r="C45" s="26"/>
      <c r="D45" s="210"/>
    </row>
    <row r="46" spans="1:6" s="47" customFormat="1" ht="29.1">
      <c r="A46" s="25" t="s">
        <v>399</v>
      </c>
      <c r="B46" s="14"/>
      <c r="C46" s="26"/>
      <c r="D46" s="210"/>
    </row>
    <row r="47" spans="1:6" s="47" customFormat="1" ht="14.45">
      <c r="A47" s="25" t="s">
        <v>111</v>
      </c>
      <c r="B47" s="14"/>
      <c r="C47" s="26"/>
      <c r="D47" s="210"/>
    </row>
    <row r="48" spans="1:6" s="47" customFormat="1" ht="14.45">
      <c r="A48" s="19" t="s">
        <v>400</v>
      </c>
      <c r="B48" s="16"/>
      <c r="C48" s="26"/>
      <c r="D48" s="210"/>
    </row>
    <row r="49" spans="1:6" s="231" customFormat="1">
      <c r="A49" s="400" t="s">
        <v>116</v>
      </c>
      <c r="B49" s="360"/>
      <c r="C49" s="304"/>
      <c r="D49" s="218"/>
      <c r="E49" s="47"/>
      <c r="F49" s="47"/>
    </row>
    <row r="50" spans="1:6" s="47" customFormat="1" ht="14.45">
      <c r="A50" s="12" t="s">
        <v>117</v>
      </c>
      <c r="B50" s="16"/>
      <c r="C50" s="26"/>
      <c r="D50" s="210"/>
    </row>
    <row r="51" spans="1:6" s="47" customFormat="1" ht="29.1">
      <c r="A51" s="19" t="s">
        <v>401</v>
      </c>
      <c r="B51" s="16"/>
      <c r="C51" s="26"/>
      <c r="D51" s="210"/>
    </row>
    <row r="52" spans="1:6" s="47" customFormat="1" ht="29.1">
      <c r="A52" s="12" t="s">
        <v>402</v>
      </c>
      <c r="B52" s="16"/>
      <c r="C52" s="26"/>
      <c r="D52" s="210"/>
    </row>
    <row r="53" spans="1:6" s="47" customFormat="1" ht="29.1">
      <c r="A53" s="12" t="s">
        <v>379</v>
      </c>
      <c r="B53" s="16"/>
      <c r="C53" s="26"/>
      <c r="D53" s="210"/>
    </row>
    <row r="54" spans="1:6" s="47" customFormat="1" ht="13.5">
      <c r="A54" s="359" t="s">
        <v>127</v>
      </c>
      <c r="B54" s="360"/>
      <c r="C54" s="304"/>
      <c r="D54" s="218"/>
    </row>
    <row r="55" spans="1:6" s="47" customFormat="1" ht="14.45">
      <c r="A55" s="12" t="s">
        <v>128</v>
      </c>
      <c r="B55" s="16"/>
      <c r="C55" s="26"/>
      <c r="D55" s="210"/>
    </row>
    <row r="56" spans="1:6" s="47" customFormat="1" ht="29.1">
      <c r="A56" s="12" t="s">
        <v>403</v>
      </c>
      <c r="B56" s="16"/>
      <c r="C56" s="26"/>
      <c r="D56" s="210"/>
    </row>
    <row r="57" spans="1:6" s="47" customFormat="1" ht="29.1">
      <c r="A57" s="12" t="s">
        <v>404</v>
      </c>
      <c r="B57" s="16"/>
      <c r="C57" s="26"/>
      <c r="D57" s="210"/>
    </row>
    <row r="58" spans="1:6" s="47" customFormat="1" ht="15.6">
      <c r="A58" s="13" t="s">
        <v>405</v>
      </c>
      <c r="B58" s="20"/>
      <c r="C58" s="26"/>
      <c r="D58" s="210"/>
    </row>
    <row r="59" spans="1:6" s="47" customFormat="1" ht="14.45">
      <c r="A59" s="21" t="s">
        <v>406</v>
      </c>
      <c r="B59" s="365">
        <f>SUM(B36,B38:B42,B44:B48,B50:B53,B55:B58)</f>
        <v>0</v>
      </c>
      <c r="C59" s="366"/>
      <c r="D59" s="367"/>
    </row>
    <row r="60" spans="1:6" s="47" customFormat="1" ht="14.45">
      <c r="A60" s="21" t="s">
        <v>244</v>
      </c>
      <c r="B60" s="368">
        <f>B59/19*100</f>
        <v>0</v>
      </c>
      <c r="C60" s="369"/>
      <c r="D60" s="370"/>
    </row>
    <row r="61" spans="1:6" s="47" customFormat="1" ht="14.45">
      <c r="A61" s="22" t="s">
        <v>139</v>
      </c>
      <c r="B61" s="365" t="s">
        <v>391</v>
      </c>
      <c r="C61" s="366"/>
      <c r="D61" s="367"/>
    </row>
    <row r="62" spans="1:6" s="47" customFormat="1">
      <c r="A62" s="1"/>
      <c r="B62" s="1"/>
      <c r="C62" s="302"/>
    </row>
    <row r="63" spans="1:6" s="47" customFormat="1" ht="14.45">
      <c r="A63" s="361" t="s">
        <v>407</v>
      </c>
      <c r="B63" s="362"/>
      <c r="C63" s="306"/>
      <c r="D63" s="28"/>
    </row>
    <row r="64" spans="1:6" s="47" customFormat="1">
      <c r="A64" s="363" t="s">
        <v>81</v>
      </c>
      <c r="B64" s="372" t="s">
        <v>194</v>
      </c>
      <c r="C64" s="406" t="s">
        <v>83</v>
      </c>
      <c r="D64" s="363" t="s">
        <v>84</v>
      </c>
    </row>
    <row r="65" spans="1:4" s="47" customFormat="1">
      <c r="A65" s="364"/>
      <c r="B65" s="373"/>
      <c r="C65" s="406"/>
      <c r="D65" s="371"/>
    </row>
    <row r="66" spans="1:4" s="47" customFormat="1" ht="14.45">
      <c r="A66" s="13" t="s">
        <v>408</v>
      </c>
      <c r="B66" s="16"/>
      <c r="C66" s="26"/>
      <c r="D66" s="210"/>
    </row>
    <row r="67" spans="1:4" s="47" customFormat="1" ht="13.5">
      <c r="A67" s="359" t="s">
        <v>88</v>
      </c>
      <c r="B67" s="360"/>
      <c r="C67" s="304"/>
      <c r="D67" s="218"/>
    </row>
    <row r="68" spans="1:4" s="47" customFormat="1" ht="14.45">
      <c r="A68" s="19" t="s">
        <v>409</v>
      </c>
      <c r="B68" s="16"/>
      <c r="C68" s="26"/>
      <c r="D68" s="210"/>
    </row>
    <row r="69" spans="1:4" s="47" customFormat="1" ht="14.45">
      <c r="A69" s="25" t="s">
        <v>410</v>
      </c>
      <c r="B69" s="14"/>
      <c r="C69" s="26"/>
      <c r="D69" s="210"/>
    </row>
    <row r="70" spans="1:4" s="47" customFormat="1" ht="29.1">
      <c r="A70" s="13" t="s">
        <v>411</v>
      </c>
      <c r="B70" s="16"/>
      <c r="C70" s="26"/>
      <c r="D70" s="210"/>
    </row>
    <row r="71" spans="1:4" s="47" customFormat="1" ht="29.1">
      <c r="A71" s="12" t="s">
        <v>412</v>
      </c>
      <c r="B71" s="16"/>
      <c r="C71" s="26"/>
      <c r="D71" s="210"/>
    </row>
    <row r="72" spans="1:4" s="47" customFormat="1" ht="29.1">
      <c r="A72" s="12" t="s">
        <v>413</v>
      </c>
      <c r="B72" s="16"/>
      <c r="C72" s="26"/>
      <c r="D72" s="210"/>
    </row>
    <row r="73" spans="1:4" s="47" customFormat="1" ht="14.45">
      <c r="A73" s="12" t="s">
        <v>414</v>
      </c>
      <c r="B73" s="16"/>
      <c r="C73" s="26"/>
      <c r="D73" s="210"/>
    </row>
    <row r="74" spans="1:4" s="47" customFormat="1" ht="14.45">
      <c r="A74" s="12" t="s">
        <v>415</v>
      </c>
      <c r="B74" s="16"/>
      <c r="C74" s="26"/>
      <c r="D74" s="210"/>
    </row>
    <row r="75" spans="1:4" s="47" customFormat="1" ht="13.5">
      <c r="A75" s="359" t="s">
        <v>101</v>
      </c>
      <c r="B75" s="360"/>
      <c r="C75" s="304"/>
      <c r="D75" s="218"/>
    </row>
    <row r="76" spans="1:4" s="47" customFormat="1" ht="29.1">
      <c r="A76" s="19" t="s">
        <v>416</v>
      </c>
      <c r="B76" s="16"/>
      <c r="C76" s="26"/>
      <c r="D76" s="210"/>
    </row>
    <row r="77" spans="1:4" s="47" customFormat="1" ht="14.45">
      <c r="A77" s="25" t="s">
        <v>417</v>
      </c>
      <c r="B77" s="14"/>
      <c r="C77" s="26"/>
      <c r="D77" s="210"/>
    </row>
    <row r="78" spans="1:4" s="47" customFormat="1" ht="29.1">
      <c r="A78" s="25" t="s">
        <v>418</v>
      </c>
      <c r="B78" s="14"/>
      <c r="C78" s="26"/>
      <c r="D78" s="210"/>
    </row>
    <row r="79" spans="1:4" s="47" customFormat="1" ht="14.45">
      <c r="A79" s="25" t="s">
        <v>111</v>
      </c>
      <c r="B79" s="14"/>
      <c r="C79" s="26"/>
      <c r="D79" s="210"/>
    </row>
    <row r="80" spans="1:4" s="47" customFormat="1" ht="14.45">
      <c r="A80" s="26" t="s">
        <v>419</v>
      </c>
      <c r="B80" s="16"/>
      <c r="C80" s="26"/>
      <c r="D80" s="210"/>
    </row>
    <row r="81" spans="1:4" s="47" customFormat="1">
      <c r="A81" s="400" t="s">
        <v>116</v>
      </c>
      <c r="B81" s="360"/>
      <c r="C81" s="304"/>
      <c r="D81" s="218"/>
    </row>
    <row r="82" spans="1:4" s="47" customFormat="1" ht="14.45">
      <c r="A82" s="12" t="s">
        <v>117</v>
      </c>
      <c r="B82" s="16"/>
      <c r="C82" s="26"/>
      <c r="D82" s="210"/>
    </row>
    <row r="83" spans="1:4" s="47" customFormat="1" ht="14.45">
      <c r="A83" s="19" t="s">
        <v>420</v>
      </c>
      <c r="B83" s="16"/>
      <c r="C83" s="26"/>
      <c r="D83" s="210"/>
    </row>
    <row r="84" spans="1:4" s="47" customFormat="1" ht="29.1">
      <c r="A84" s="19" t="s">
        <v>421</v>
      </c>
      <c r="B84" s="16"/>
      <c r="C84" s="26"/>
      <c r="D84" s="210"/>
    </row>
    <row r="85" spans="1:4" ht="29.1">
      <c r="A85" s="19" t="s">
        <v>379</v>
      </c>
      <c r="B85" s="16"/>
      <c r="C85" s="26"/>
      <c r="D85" s="8"/>
    </row>
    <row r="86" spans="1:4" ht="13.5">
      <c r="A86" s="359" t="s">
        <v>127</v>
      </c>
      <c r="B86" s="499"/>
      <c r="C86" s="304"/>
      <c r="D86" s="17"/>
    </row>
    <row r="87" spans="1:4" ht="14.45">
      <c r="A87" s="19" t="s">
        <v>422</v>
      </c>
      <c r="B87" s="16"/>
      <c r="C87" s="26"/>
      <c r="D87" s="8"/>
    </row>
    <row r="88" spans="1:4" ht="43.5">
      <c r="A88" s="12" t="s">
        <v>383</v>
      </c>
      <c r="B88" s="16"/>
      <c r="C88" s="26"/>
      <c r="D88" s="8"/>
    </row>
    <row r="89" spans="1:4" ht="29.1">
      <c r="A89" s="12" t="s">
        <v>386</v>
      </c>
      <c r="B89" s="16"/>
      <c r="C89" s="26"/>
      <c r="D89" s="8"/>
    </row>
    <row r="90" spans="1:4" ht="14.45">
      <c r="A90" s="12" t="s">
        <v>423</v>
      </c>
      <c r="B90" s="16"/>
      <c r="C90" s="26"/>
      <c r="D90" s="8"/>
    </row>
    <row r="91" spans="1:4" ht="14.45">
      <c r="A91" s="21" t="s">
        <v>424</v>
      </c>
      <c r="B91" s="365">
        <f>SUM(B66,B68:B74,B76:B80,B82:B85,B87:B90)</f>
        <v>0</v>
      </c>
      <c r="C91" s="366"/>
      <c r="D91" s="367"/>
    </row>
    <row r="92" spans="1:4" ht="14.45">
      <c r="A92" s="21" t="s">
        <v>244</v>
      </c>
      <c r="B92" s="368">
        <f>B91/21*100</f>
        <v>0</v>
      </c>
      <c r="C92" s="369"/>
      <c r="D92" s="370"/>
    </row>
    <row r="93" spans="1:4" ht="14.45">
      <c r="A93" s="22" t="s">
        <v>139</v>
      </c>
      <c r="B93" s="365" t="s">
        <v>391</v>
      </c>
      <c r="C93" s="366"/>
      <c r="D93" s="367"/>
    </row>
    <row r="94" spans="1:4">
      <c r="A94" s="1"/>
      <c r="B94" s="1"/>
    </row>
    <row r="95" spans="1:4">
      <c r="A95" s="357" t="s">
        <v>425</v>
      </c>
      <c r="B95" s="500"/>
    </row>
    <row r="96" spans="1:4" ht="14.45">
      <c r="A96" s="29" t="s">
        <v>426</v>
      </c>
      <c r="B96" s="30" t="e">
        <f>SUM(#REF!,B29,B59,B91)</f>
        <v>#REF!</v>
      </c>
    </row>
    <row r="97" spans="1:2" ht="14.45">
      <c r="A97" s="29" t="s">
        <v>338</v>
      </c>
      <c r="B97" s="31" t="e">
        <f>B96/80*100</f>
        <v>#REF!</v>
      </c>
    </row>
    <row r="98" spans="1:2" ht="14.45">
      <c r="A98" s="29" t="s">
        <v>191</v>
      </c>
      <c r="B98" s="30" t="s">
        <v>339</v>
      </c>
    </row>
  </sheetData>
  <mergeCells count="37">
    <mergeCell ref="B59:D59"/>
    <mergeCell ref="B60:D60"/>
    <mergeCell ref="B61:D61"/>
    <mergeCell ref="B3:B4"/>
    <mergeCell ref="C3:C4"/>
    <mergeCell ref="D3:D4"/>
    <mergeCell ref="A12:B12"/>
    <mergeCell ref="A18:B18"/>
    <mergeCell ref="A24:B24"/>
    <mergeCell ref="A43:B43"/>
    <mergeCell ref="A33:B33"/>
    <mergeCell ref="A34:A35"/>
    <mergeCell ref="A37:B37"/>
    <mergeCell ref="A3:A4"/>
    <mergeCell ref="A6:B6"/>
    <mergeCell ref="A54:B54"/>
    <mergeCell ref="A63:B63"/>
    <mergeCell ref="A64:A65"/>
    <mergeCell ref="A67:B67"/>
    <mergeCell ref="B64:B65"/>
    <mergeCell ref="A75:B75"/>
    <mergeCell ref="C64:C65"/>
    <mergeCell ref="D64:D65"/>
    <mergeCell ref="A86:B86"/>
    <mergeCell ref="A95:B95"/>
    <mergeCell ref="A81:B81"/>
    <mergeCell ref="B91:D91"/>
    <mergeCell ref="B92:D92"/>
    <mergeCell ref="B93:D93"/>
    <mergeCell ref="A49:B49"/>
    <mergeCell ref="A2:B2"/>
    <mergeCell ref="B29:D29"/>
    <mergeCell ref="B30:D30"/>
    <mergeCell ref="B31:D31"/>
    <mergeCell ref="B34:B35"/>
    <mergeCell ref="C34:C35"/>
    <mergeCell ref="D34:D35"/>
  </mergeCells>
  <hyperlinks>
    <hyperlink ref="D5" r:id="rId1" xr:uid="{3DE7F3B5-7C3D-4A79-B432-979CD2D3B619}"/>
    <hyperlink ref="D7" r:id="rId2" xr:uid="{11D8B790-EAE4-4842-A1AA-86CC16052167}"/>
    <hyperlink ref="D9" r:id="rId3" xr:uid="{D21A866E-5510-4B9A-A986-066B720B7D1B}"/>
    <hyperlink ref="D27" r:id="rId4" display="https://business.senedd.wales/mgIssueHistoryHome.aspx?IId=022518" xr:uid="{0C7B9C4F-D0FF-47F5-A671-437268A7230B}"/>
    <hyperlink ref="D10" r:id="rId5" xr:uid="{E3DACEC6-961E-4C29-93D9-ECBE288960CF}"/>
    <hyperlink ref="D20" r:id="rId6" xr:uid="{E3060696-DE67-4B5F-A8A2-8B05F77CE1DA}"/>
    <hyperlink ref="D25" r:id="rId7" location="141018" display="https://www.gov.wales/about-consultations - 141018" xr:uid="{31F1A471-F63B-4E30-AE22-2E7BA64884EE}"/>
    <hyperlink ref="D16" r:id="rId8" display="https://www.bbc.co.uk/news/articles/czrv653pv0po" xr:uid="{60729BE8-D1EC-4368-B51E-10DFE76537C4}"/>
    <hyperlink ref="D22" r:id="rId9" display="https://carers.org/carer-support-fund/carers-support-fund-wales-programme_x000a__x000a_PQ link" xr:uid="{8F931970-9861-443E-A660-F25E62FBEB84}"/>
    <hyperlink ref="D23" r:id="rId10" xr:uid="{DCF786FB-9045-4DCE-A83E-2F164B36BEE2}"/>
  </hyperlinks>
  <pageMargins left="0.7" right="0.7" top="0.75" bottom="0.75" header="0.3" footer="0.3"/>
  <pageSetup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121"/>
  <sheetViews>
    <sheetView topLeftCell="A114" zoomScaleNormal="100" workbookViewId="0">
      <selection activeCell="A69" sqref="A69"/>
    </sheetView>
  </sheetViews>
  <sheetFormatPr defaultColWidth="14.42578125" defaultRowHeight="15.75" customHeight="1"/>
  <cols>
    <col min="1" max="1" width="117.5703125" customWidth="1"/>
    <col min="3" max="3" width="24.5703125" customWidth="1"/>
    <col min="4" max="4" width="25.5703125" customWidth="1"/>
  </cols>
  <sheetData>
    <row r="1" spans="1:4" ht="15.75" customHeight="1">
      <c r="A1" s="415" t="s">
        <v>427</v>
      </c>
      <c r="B1" s="415"/>
      <c r="C1" s="32"/>
      <c r="D1" s="32"/>
    </row>
    <row r="2" spans="1:4" ht="15.75" customHeight="1">
      <c r="A2" s="416" t="s">
        <v>81</v>
      </c>
      <c r="B2" s="417" t="s">
        <v>194</v>
      </c>
      <c r="C2" s="416" t="s">
        <v>83</v>
      </c>
      <c r="D2" s="416" t="s">
        <v>84</v>
      </c>
    </row>
    <row r="3" spans="1:4" ht="46.5" customHeight="1">
      <c r="A3" s="407"/>
      <c r="B3" s="404"/>
      <c r="C3" s="407"/>
      <c r="D3" s="407"/>
    </row>
    <row r="4" spans="1:4" ht="15.75" customHeight="1">
      <c r="A4" s="13" t="s">
        <v>428</v>
      </c>
      <c r="B4" s="16"/>
      <c r="C4" s="15"/>
      <c r="D4" s="8"/>
    </row>
    <row r="5" spans="1:4" ht="15.75" customHeight="1">
      <c r="A5" s="413" t="s">
        <v>198</v>
      </c>
      <c r="B5" s="414"/>
      <c r="C5" s="33"/>
      <c r="D5" s="34"/>
    </row>
    <row r="6" spans="1:4" ht="15.75" customHeight="1">
      <c r="A6" s="25" t="s">
        <v>429</v>
      </c>
      <c r="B6" s="14"/>
      <c r="C6" s="15"/>
      <c r="D6" s="8"/>
    </row>
    <row r="7" spans="1:4" ht="15.75" customHeight="1">
      <c r="A7" s="25" t="s">
        <v>430</v>
      </c>
      <c r="B7" s="14"/>
      <c r="C7" s="15"/>
      <c r="D7" s="8"/>
    </row>
    <row r="8" spans="1:4" ht="15.75" customHeight="1">
      <c r="A8" s="13" t="s">
        <v>431</v>
      </c>
      <c r="B8" s="16"/>
      <c r="C8" s="15"/>
      <c r="D8" s="8"/>
    </row>
    <row r="9" spans="1:4" ht="15.75" customHeight="1">
      <c r="A9" s="13" t="s">
        <v>432</v>
      </c>
      <c r="B9" s="16"/>
      <c r="C9" s="15"/>
      <c r="D9" s="8"/>
    </row>
    <row r="10" spans="1:4" ht="15.75" customHeight="1">
      <c r="A10" s="13" t="s">
        <v>433</v>
      </c>
      <c r="B10" s="16"/>
      <c r="C10" s="15"/>
      <c r="D10" s="8"/>
    </row>
    <row r="11" spans="1:4" ht="15.75" customHeight="1">
      <c r="A11" s="413" t="s">
        <v>101</v>
      </c>
      <c r="B11" s="414"/>
      <c r="C11" s="33"/>
      <c r="D11" s="34"/>
    </row>
    <row r="12" spans="1:4" ht="15.75" customHeight="1">
      <c r="A12" s="12" t="s">
        <v>102</v>
      </c>
      <c r="B12" s="16"/>
      <c r="C12" s="15"/>
      <c r="D12" s="8"/>
    </row>
    <row r="13" spans="1:4" ht="15.75" customHeight="1">
      <c r="A13" s="12" t="s">
        <v>261</v>
      </c>
      <c r="B13" s="16"/>
      <c r="C13" s="15"/>
      <c r="D13" s="8"/>
    </row>
    <row r="14" spans="1:4" ht="15.75" customHeight="1">
      <c r="A14" s="13" t="s">
        <v>434</v>
      </c>
      <c r="B14" s="14"/>
      <c r="C14" s="15"/>
      <c r="D14" s="8"/>
    </row>
    <row r="15" spans="1:4" ht="15.75" customHeight="1">
      <c r="A15" s="13" t="s">
        <v>111</v>
      </c>
      <c r="B15" s="14"/>
      <c r="C15" s="15"/>
      <c r="D15" s="8"/>
    </row>
    <row r="16" spans="1:4" ht="15.75" customHeight="1">
      <c r="A16" s="13" t="s">
        <v>435</v>
      </c>
      <c r="B16" s="14"/>
      <c r="C16" s="15"/>
      <c r="D16" s="8"/>
    </row>
    <row r="17" spans="1:4" ht="15.75" customHeight="1">
      <c r="A17" s="413" t="s">
        <v>116</v>
      </c>
      <c r="B17" s="414"/>
      <c r="C17" s="33"/>
      <c r="D17" s="34"/>
    </row>
    <row r="18" spans="1:4" ht="15.75" customHeight="1">
      <c r="A18" s="12" t="s">
        <v>117</v>
      </c>
      <c r="B18" s="16"/>
      <c r="C18" s="15"/>
      <c r="D18" s="8"/>
    </row>
    <row r="19" spans="1:4" ht="15.75" customHeight="1">
      <c r="A19" s="12" t="s">
        <v>436</v>
      </c>
      <c r="B19" s="14"/>
      <c r="C19" s="15"/>
      <c r="D19" s="8"/>
    </row>
    <row r="20" spans="1:4" ht="15.75" customHeight="1">
      <c r="A20" s="12" t="s">
        <v>437</v>
      </c>
      <c r="B20" s="14"/>
      <c r="C20" s="15"/>
      <c r="D20" s="8"/>
    </row>
    <row r="21" spans="1:4" ht="15.75" customHeight="1">
      <c r="A21" s="12" t="s">
        <v>123</v>
      </c>
      <c r="B21" s="16"/>
      <c r="C21" s="15"/>
      <c r="D21" s="8"/>
    </row>
    <row r="22" spans="1:4" ht="29.1">
      <c r="A22" s="13" t="s">
        <v>438</v>
      </c>
      <c r="B22" s="16"/>
      <c r="C22" s="15"/>
      <c r="D22" s="8"/>
    </row>
    <row r="23" spans="1:4" ht="13.5" customHeight="1">
      <c r="A23" s="413" t="s">
        <v>127</v>
      </c>
      <c r="B23" s="414"/>
      <c r="C23" s="33"/>
      <c r="D23" s="34"/>
    </row>
    <row r="24" spans="1:4" ht="29.1">
      <c r="A24" s="12" t="s">
        <v>439</v>
      </c>
      <c r="B24" s="16"/>
      <c r="C24" s="15"/>
      <c r="D24" s="8"/>
    </row>
    <row r="25" spans="1:4" ht="43.5">
      <c r="A25" s="12" t="s">
        <v>440</v>
      </c>
      <c r="B25" s="16"/>
      <c r="C25" s="15"/>
      <c r="D25" s="8"/>
    </row>
    <row r="26" spans="1:4" ht="29.1">
      <c r="A26" s="12" t="s">
        <v>441</v>
      </c>
      <c r="B26" s="16"/>
      <c r="C26" s="15"/>
      <c r="D26" s="8"/>
    </row>
    <row r="27" spans="1:4" ht="15" customHeight="1">
      <c r="A27" s="12" t="s">
        <v>128</v>
      </c>
      <c r="B27" s="16"/>
      <c r="C27" s="15"/>
      <c r="D27" s="8"/>
    </row>
    <row r="28" spans="1:4" ht="15.6">
      <c r="A28" s="13" t="s">
        <v>442</v>
      </c>
      <c r="B28" s="20"/>
      <c r="C28" s="15"/>
      <c r="D28" s="8"/>
    </row>
    <row r="29" spans="1:4" ht="14.45">
      <c r="A29" s="21" t="s">
        <v>443</v>
      </c>
      <c r="B29" s="365">
        <f>SUM(B4,B6:B10,B12:B16,B18:B22,B24:B28)</f>
        <v>0</v>
      </c>
      <c r="C29" s="366"/>
      <c r="D29" s="367"/>
    </row>
    <row r="30" spans="1:4" ht="14.45">
      <c r="A30" s="21" t="s">
        <v>244</v>
      </c>
      <c r="B30" s="368">
        <f>B29/21*100</f>
        <v>0</v>
      </c>
      <c r="C30" s="369"/>
      <c r="D30" s="370"/>
    </row>
    <row r="31" spans="1:4" ht="14.45">
      <c r="A31" s="22" t="s">
        <v>139</v>
      </c>
      <c r="B31" s="365" t="s">
        <v>391</v>
      </c>
      <c r="C31" s="366"/>
      <c r="D31" s="367"/>
    </row>
    <row r="32" spans="1:4" ht="12.6">
      <c r="A32" s="1"/>
      <c r="B32" s="1"/>
    </row>
    <row r="33" spans="1:4" ht="13.5" customHeight="1">
      <c r="A33" s="415" t="s">
        <v>444</v>
      </c>
      <c r="B33" s="415"/>
      <c r="C33" s="32"/>
      <c r="D33" s="32"/>
    </row>
    <row r="34" spans="1:4" ht="12.75" customHeight="1">
      <c r="A34" s="416" t="s">
        <v>81</v>
      </c>
      <c r="B34" s="417" t="s">
        <v>194</v>
      </c>
      <c r="C34" s="416" t="s">
        <v>83</v>
      </c>
      <c r="D34" s="416" t="s">
        <v>84</v>
      </c>
    </row>
    <row r="35" spans="1:4" ht="12.75" customHeight="1">
      <c r="A35" s="407"/>
      <c r="B35" s="404"/>
      <c r="C35" s="407"/>
      <c r="D35" s="407"/>
    </row>
    <row r="36" spans="1:4" ht="14.45">
      <c r="A36" s="13" t="s">
        <v>445</v>
      </c>
      <c r="B36" s="16"/>
      <c r="C36" s="15"/>
      <c r="D36" s="8"/>
    </row>
    <row r="37" spans="1:4" ht="13.5" customHeight="1">
      <c r="A37" s="413" t="s">
        <v>198</v>
      </c>
      <c r="B37" s="414"/>
      <c r="C37" s="33"/>
      <c r="D37" s="34"/>
    </row>
    <row r="38" spans="1:4" ht="29.1">
      <c r="A38" s="25" t="s">
        <v>446</v>
      </c>
      <c r="B38" s="14"/>
      <c r="C38" s="15"/>
      <c r="D38" s="8"/>
    </row>
    <row r="39" spans="1:4" ht="14.45">
      <c r="A39" s="13" t="s">
        <v>447</v>
      </c>
      <c r="B39" s="14"/>
      <c r="C39" s="15"/>
      <c r="D39" s="8"/>
    </row>
    <row r="40" spans="1:4" ht="14.45">
      <c r="A40" s="13" t="s">
        <v>448</v>
      </c>
      <c r="B40" s="16"/>
      <c r="C40" s="15"/>
      <c r="D40" s="8"/>
    </row>
    <row r="41" spans="1:4" ht="29.1">
      <c r="A41" s="13" t="s">
        <v>449</v>
      </c>
      <c r="B41" s="16"/>
      <c r="C41" s="15"/>
      <c r="D41" s="8"/>
    </row>
    <row r="42" spans="1:4" ht="14.45">
      <c r="A42" s="25" t="s">
        <v>450</v>
      </c>
      <c r="B42" s="16"/>
      <c r="C42" s="15"/>
      <c r="D42" s="8"/>
    </row>
    <row r="43" spans="1:4" ht="14.45">
      <c r="A43" s="25" t="s">
        <v>451</v>
      </c>
      <c r="B43" s="16"/>
      <c r="C43" s="15"/>
      <c r="D43" s="8"/>
    </row>
    <row r="44" spans="1:4" ht="14.45">
      <c r="A44" s="12" t="s">
        <v>452</v>
      </c>
      <c r="B44" s="16"/>
      <c r="C44" s="15"/>
      <c r="D44" s="8"/>
    </row>
    <row r="45" spans="1:4" ht="13.5" customHeight="1">
      <c r="A45" s="413" t="s">
        <v>101</v>
      </c>
      <c r="B45" s="414"/>
      <c r="C45" s="33"/>
      <c r="D45" s="34"/>
    </row>
    <row r="46" spans="1:4" ht="14.45">
      <c r="A46" s="12" t="s">
        <v>102</v>
      </c>
      <c r="B46" s="16"/>
      <c r="C46" s="15"/>
      <c r="D46" s="8"/>
    </row>
    <row r="47" spans="1:4" ht="29.1">
      <c r="A47" s="12" t="s">
        <v>261</v>
      </c>
      <c r="B47" s="16"/>
      <c r="C47" s="15"/>
      <c r="D47" s="8"/>
    </row>
    <row r="48" spans="1:4" ht="14.45">
      <c r="A48" s="25" t="s">
        <v>453</v>
      </c>
      <c r="B48" s="14"/>
      <c r="C48" s="15"/>
      <c r="D48" s="8"/>
    </row>
    <row r="49" spans="1:4" ht="14.45">
      <c r="A49" s="25" t="s">
        <v>111</v>
      </c>
      <c r="B49" s="14"/>
      <c r="C49" s="15"/>
      <c r="D49" s="8"/>
    </row>
    <row r="50" spans="1:4" ht="14.45">
      <c r="A50" s="13" t="s">
        <v>454</v>
      </c>
      <c r="B50" s="14"/>
      <c r="C50" s="15"/>
      <c r="D50" s="8"/>
    </row>
    <row r="51" spans="1:4" ht="13.5" customHeight="1">
      <c r="A51" s="413" t="s">
        <v>116</v>
      </c>
      <c r="B51" s="414"/>
      <c r="C51" s="33"/>
      <c r="D51" s="34"/>
    </row>
    <row r="52" spans="1:4" ht="14.45">
      <c r="A52" s="12" t="s">
        <v>117</v>
      </c>
      <c r="B52" s="16"/>
      <c r="C52" s="15"/>
      <c r="D52" s="8"/>
    </row>
    <row r="53" spans="1:4" ht="14.45">
      <c r="A53" s="25" t="s">
        <v>455</v>
      </c>
      <c r="B53" s="14"/>
      <c r="C53" s="15"/>
      <c r="D53" s="8"/>
    </row>
    <row r="54" spans="1:4" ht="14.45">
      <c r="A54" s="25" t="s">
        <v>456</v>
      </c>
      <c r="B54" s="14"/>
      <c r="C54" s="15"/>
      <c r="D54" s="8"/>
    </row>
    <row r="55" spans="1:4" ht="14.45">
      <c r="A55" s="12" t="s">
        <v>123</v>
      </c>
      <c r="B55" s="16"/>
      <c r="C55" s="15"/>
      <c r="D55" s="8"/>
    </row>
    <row r="56" spans="1:4" ht="29.1">
      <c r="A56" s="13" t="s">
        <v>438</v>
      </c>
      <c r="B56" s="16"/>
      <c r="C56" s="15"/>
      <c r="D56" s="8"/>
    </row>
    <row r="57" spans="1:4" ht="13.5" customHeight="1">
      <c r="A57" s="413" t="s">
        <v>127</v>
      </c>
      <c r="B57" s="414"/>
      <c r="C57" s="33"/>
      <c r="D57" s="34"/>
    </row>
    <row r="58" spans="1:4" ht="29.1">
      <c r="A58" s="12" t="s">
        <v>439</v>
      </c>
      <c r="B58" s="16"/>
      <c r="C58" s="15"/>
      <c r="D58" s="8"/>
    </row>
    <row r="59" spans="1:4" ht="43.5">
      <c r="A59" s="12" t="s">
        <v>440</v>
      </c>
      <c r="B59" s="16"/>
      <c r="C59" s="15"/>
      <c r="D59" s="8"/>
    </row>
    <row r="60" spans="1:4" ht="29.1">
      <c r="A60" s="12" t="s">
        <v>441</v>
      </c>
      <c r="B60" s="16"/>
      <c r="C60" s="15"/>
      <c r="D60" s="8"/>
    </row>
    <row r="61" spans="1:4" ht="15.6">
      <c r="A61" s="13" t="s">
        <v>457</v>
      </c>
      <c r="B61" s="20"/>
      <c r="C61" s="15"/>
      <c r="D61" s="8"/>
    </row>
    <row r="62" spans="1:4" ht="14.45">
      <c r="A62" s="21" t="s">
        <v>458</v>
      </c>
      <c r="B62" s="365">
        <f>SUM(B36,B38:B44,B46:B50,B52:B56,B58:B61)</f>
        <v>0</v>
      </c>
      <c r="C62" s="366"/>
      <c r="D62" s="367"/>
    </row>
    <row r="63" spans="1:4" ht="14.45">
      <c r="A63" s="21" t="s">
        <v>244</v>
      </c>
      <c r="B63" s="368">
        <f>B62/22*100</f>
        <v>0</v>
      </c>
      <c r="C63" s="369"/>
      <c r="D63" s="370"/>
    </row>
    <row r="64" spans="1:4" ht="14.45">
      <c r="A64" s="22" t="s">
        <v>139</v>
      </c>
      <c r="B64" s="365" t="s">
        <v>391</v>
      </c>
      <c r="C64" s="366"/>
      <c r="D64" s="367"/>
    </row>
    <row r="65" spans="1:5" ht="14.45">
      <c r="A65" s="6"/>
      <c r="B65" s="1"/>
      <c r="C65" s="7"/>
    </row>
    <row r="66" spans="1:5" ht="13.5">
      <c r="A66" s="420" t="s">
        <v>459</v>
      </c>
      <c r="B66" s="501"/>
      <c r="C66" s="35"/>
      <c r="D66" s="32"/>
      <c r="E66" t="s">
        <v>460</v>
      </c>
    </row>
    <row r="67" spans="1:5" ht="12.6">
      <c r="A67" s="363" t="s">
        <v>81</v>
      </c>
      <c r="B67" s="372" t="s">
        <v>194</v>
      </c>
      <c r="C67" s="363" t="s">
        <v>83</v>
      </c>
      <c r="D67" s="363" t="s">
        <v>84</v>
      </c>
    </row>
    <row r="68" spans="1:5" ht="53.45" customHeight="1">
      <c r="A68" s="502"/>
      <c r="B68" s="373"/>
      <c r="C68" s="363"/>
      <c r="D68" s="503"/>
    </row>
    <row r="69" spans="1:5" ht="409.6">
      <c r="A69" s="13" t="s">
        <v>461</v>
      </c>
      <c r="B69" s="16">
        <v>1</v>
      </c>
      <c r="C69" s="47" t="s">
        <v>462</v>
      </c>
      <c r="D69" s="210" t="s">
        <v>463</v>
      </c>
    </row>
    <row r="70" spans="1:5" ht="13.5">
      <c r="A70" s="418" t="s">
        <v>198</v>
      </c>
      <c r="B70" s="504"/>
      <c r="C70" s="33"/>
      <c r="D70" s="34"/>
    </row>
    <row r="71" spans="1:5" ht="14.45">
      <c r="A71" s="25" t="s">
        <v>464</v>
      </c>
      <c r="B71" s="14">
        <v>1</v>
      </c>
      <c r="C71" t="s">
        <v>465</v>
      </c>
      <c r="D71" s="229"/>
    </row>
    <row r="72" spans="1:5" ht="14.45">
      <c r="A72" s="25" t="s">
        <v>466</v>
      </c>
      <c r="B72" s="14">
        <v>1</v>
      </c>
      <c r="C72" t="s">
        <v>467</v>
      </c>
      <c r="D72" s="8"/>
    </row>
    <row r="73" spans="1:5" ht="29.1">
      <c r="A73" s="25" t="s">
        <v>468</v>
      </c>
      <c r="B73" s="14">
        <v>1</v>
      </c>
      <c r="C73" t="s">
        <v>469</v>
      </c>
      <c r="D73" s="8"/>
    </row>
    <row r="74" spans="1:5" ht="201">
      <c r="A74" s="233" t="s">
        <v>470</v>
      </c>
      <c r="B74" s="16">
        <v>1</v>
      </c>
      <c r="C74" s="47" t="s">
        <v>471</v>
      </c>
      <c r="D74" s="210" t="s">
        <v>472</v>
      </c>
    </row>
    <row r="75" spans="1:5" ht="13.5">
      <c r="A75" s="418" t="s">
        <v>473</v>
      </c>
      <c r="B75" s="504"/>
      <c r="C75" s="33"/>
      <c r="D75" s="34"/>
    </row>
    <row r="76" spans="1:5" ht="399.95">
      <c r="A76" s="25" t="s">
        <v>111</v>
      </c>
      <c r="B76" s="14">
        <v>0.5</v>
      </c>
      <c r="C76" s="45" t="s">
        <v>474</v>
      </c>
      <c r="D76" s="313" t="s">
        <v>475</v>
      </c>
    </row>
    <row r="77" spans="1:5" ht="12.6">
      <c r="A77" s="419" t="s">
        <v>116</v>
      </c>
      <c r="B77" s="504"/>
      <c r="C77" s="33"/>
      <c r="D77" s="34"/>
    </row>
    <row r="78" spans="1:5" ht="163.5">
      <c r="A78" s="12" t="s">
        <v>168</v>
      </c>
      <c r="B78" s="16">
        <v>1</v>
      </c>
      <c r="C78" s="45" t="s">
        <v>476</v>
      </c>
      <c r="D78" s="210" t="s">
        <v>477</v>
      </c>
    </row>
    <row r="79" spans="1:5" ht="409.6">
      <c r="A79" s="19" t="s">
        <v>478</v>
      </c>
      <c r="B79" s="16">
        <v>1</v>
      </c>
      <c r="C79" s="47" t="s">
        <v>479</v>
      </c>
      <c r="D79" s="210" t="s">
        <v>480</v>
      </c>
    </row>
    <row r="80" spans="1:5" ht="14.45">
      <c r="A80" s="19" t="s">
        <v>481</v>
      </c>
      <c r="B80" s="16">
        <v>1</v>
      </c>
      <c r="C80" t="s">
        <v>482</v>
      </c>
      <c r="D80" s="8"/>
    </row>
    <row r="81" spans="1:4" ht="388.5">
      <c r="A81" s="12" t="s">
        <v>123</v>
      </c>
      <c r="B81" s="212">
        <v>0</v>
      </c>
      <c r="C81" s="47" t="s">
        <v>483</v>
      </c>
      <c r="D81" s="313" t="s">
        <v>484</v>
      </c>
    </row>
    <row r="82" spans="1:4" ht="29.1">
      <c r="A82" s="12" t="s">
        <v>485</v>
      </c>
      <c r="B82" s="16">
        <v>0</v>
      </c>
      <c r="C82" t="s">
        <v>165</v>
      </c>
      <c r="D82" s="8"/>
    </row>
    <row r="83" spans="1:4" s="234" customFormat="1" ht="13.5">
      <c r="A83" s="359" t="s">
        <v>127</v>
      </c>
      <c r="B83" s="499"/>
      <c r="C83" s="18"/>
      <c r="D83" s="17"/>
    </row>
    <row r="84" spans="1:4" ht="29.1">
      <c r="A84" s="12" t="s">
        <v>439</v>
      </c>
      <c r="B84" s="16">
        <v>0.5</v>
      </c>
      <c r="C84" t="s">
        <v>486</v>
      </c>
      <c r="D84" s="8"/>
    </row>
    <row r="85" spans="1:4" ht="176.1">
      <c r="A85" s="12" t="s">
        <v>440</v>
      </c>
      <c r="B85" s="16">
        <v>1</v>
      </c>
      <c r="C85" s="45" t="s">
        <v>487</v>
      </c>
      <c r="D85" s="8"/>
    </row>
    <row r="86" spans="1:4" ht="51">
      <c r="A86" s="12" t="s">
        <v>441</v>
      </c>
      <c r="B86" s="16">
        <v>0.5</v>
      </c>
      <c r="C86" s="45" t="s">
        <v>488</v>
      </c>
      <c r="D86" s="8" t="s">
        <v>489</v>
      </c>
    </row>
    <row r="87" spans="1:4" ht="112.5">
      <c r="A87" s="13" t="s">
        <v>490</v>
      </c>
      <c r="B87" s="20">
        <v>1</v>
      </c>
      <c r="C87" s="15" t="s">
        <v>491</v>
      </c>
      <c r="D87" s="210" t="s">
        <v>492</v>
      </c>
    </row>
    <row r="88" spans="1:4" ht="14.45">
      <c r="A88" s="21" t="s">
        <v>493</v>
      </c>
      <c r="B88" s="365">
        <f>SUM(B69,B71:B74,B76,B78:B82,B84:B87)</f>
        <v>11.5</v>
      </c>
      <c r="C88" s="366"/>
      <c r="D88" s="367"/>
    </row>
    <row r="89" spans="1:4" ht="14.45">
      <c r="A89" s="21" t="s">
        <v>244</v>
      </c>
      <c r="B89" s="368">
        <f>B88/15*100</f>
        <v>76.666666666666671</v>
      </c>
      <c r="C89" s="369"/>
      <c r="D89" s="370"/>
    </row>
    <row r="90" spans="1:4" ht="14.45">
      <c r="A90" s="22" t="s">
        <v>139</v>
      </c>
      <c r="B90" s="365" t="s">
        <v>391</v>
      </c>
      <c r="C90" s="366"/>
      <c r="D90" s="367"/>
    </row>
    <row r="92" spans="1:4" ht="15.75" customHeight="1">
      <c r="A92" s="421" t="s">
        <v>494</v>
      </c>
      <c r="B92" s="505"/>
      <c r="C92" s="91"/>
      <c r="D92" s="90"/>
    </row>
    <row r="93" spans="1:4" ht="15.75" customHeight="1">
      <c r="A93" s="422" t="s">
        <v>81</v>
      </c>
      <c r="B93" s="422" t="s">
        <v>194</v>
      </c>
      <c r="C93" s="422" t="s">
        <v>83</v>
      </c>
      <c r="D93" s="422" t="s">
        <v>84</v>
      </c>
    </row>
    <row r="94" spans="1:4" ht="15.75" customHeight="1">
      <c r="A94" s="506"/>
      <c r="B94" s="423"/>
      <c r="C94" s="422"/>
      <c r="D94" s="507"/>
    </row>
    <row r="95" spans="1:4" ht="15.75" customHeight="1">
      <c r="A95" s="84" t="s">
        <v>495</v>
      </c>
      <c r="B95" s="83">
        <v>0</v>
      </c>
      <c r="C95" s="82" t="s">
        <v>496</v>
      </c>
      <c r="D95" s="81"/>
    </row>
    <row r="96" spans="1:4" ht="15.75" customHeight="1">
      <c r="A96" s="424" t="s">
        <v>497</v>
      </c>
      <c r="B96" s="506"/>
      <c r="C96" s="82"/>
      <c r="D96" s="81"/>
    </row>
    <row r="97" spans="1:4" ht="15.75" customHeight="1">
      <c r="A97" s="88" t="s">
        <v>464</v>
      </c>
      <c r="B97" s="87" t="s">
        <v>498</v>
      </c>
      <c r="C97" s="82"/>
      <c r="D97" s="81"/>
    </row>
    <row r="98" spans="1:4" ht="15.75" customHeight="1">
      <c r="A98" s="88" t="s">
        <v>499</v>
      </c>
      <c r="B98" s="87" t="s">
        <v>498</v>
      </c>
      <c r="C98" s="82"/>
      <c r="D98" s="81"/>
    </row>
    <row r="99" spans="1:4" ht="15.75" customHeight="1">
      <c r="A99" s="89" t="s">
        <v>500</v>
      </c>
      <c r="B99" s="83" t="s">
        <v>498</v>
      </c>
      <c r="C99" s="82"/>
      <c r="D99" s="81"/>
    </row>
    <row r="100" spans="1:4" ht="15.75" customHeight="1">
      <c r="A100" s="88" t="s">
        <v>501</v>
      </c>
      <c r="B100" s="87" t="s">
        <v>498</v>
      </c>
      <c r="C100" s="82"/>
      <c r="D100" s="81"/>
    </row>
    <row r="101" spans="1:4" ht="15.75" customHeight="1">
      <c r="A101" s="424" t="s">
        <v>101</v>
      </c>
      <c r="B101" s="506"/>
      <c r="C101" s="82"/>
      <c r="D101" s="81"/>
    </row>
    <row r="102" spans="1:4" ht="15.75" customHeight="1">
      <c r="A102" s="85" t="s">
        <v>102</v>
      </c>
      <c r="B102" s="83" t="s">
        <v>498</v>
      </c>
      <c r="C102" s="82"/>
      <c r="D102" s="81"/>
    </row>
    <row r="103" spans="1:4" ht="15.75" customHeight="1">
      <c r="A103" s="84" t="s">
        <v>261</v>
      </c>
      <c r="B103" s="87" t="s">
        <v>498</v>
      </c>
      <c r="C103" s="82"/>
      <c r="D103" s="81"/>
    </row>
    <row r="104" spans="1:4" ht="15.75" customHeight="1">
      <c r="A104" s="88" t="s">
        <v>453</v>
      </c>
      <c r="B104" s="87" t="s">
        <v>498</v>
      </c>
      <c r="C104" s="82"/>
      <c r="D104" s="81"/>
    </row>
    <row r="105" spans="1:4" ht="15.75" customHeight="1">
      <c r="A105" s="88" t="s">
        <v>111</v>
      </c>
      <c r="B105" s="87" t="s">
        <v>498</v>
      </c>
      <c r="C105" s="82"/>
      <c r="D105" s="81"/>
    </row>
    <row r="106" spans="1:4" ht="15.75" customHeight="1">
      <c r="A106" s="85" t="s">
        <v>454</v>
      </c>
      <c r="B106" s="87" t="s">
        <v>498</v>
      </c>
      <c r="C106" s="82"/>
      <c r="D106" s="81"/>
    </row>
    <row r="107" spans="1:4" ht="15.75" customHeight="1">
      <c r="A107" s="425" t="s">
        <v>116</v>
      </c>
      <c r="B107" s="506"/>
      <c r="C107" s="82"/>
      <c r="D107" s="81"/>
    </row>
    <row r="108" spans="1:4" ht="15.75" customHeight="1">
      <c r="A108" s="85" t="s">
        <v>117</v>
      </c>
      <c r="B108" s="83" t="s">
        <v>498</v>
      </c>
      <c r="C108" s="82"/>
      <c r="D108" s="81"/>
    </row>
    <row r="109" spans="1:4" ht="15.75" customHeight="1">
      <c r="A109" s="86" t="s">
        <v>502</v>
      </c>
      <c r="B109" s="83" t="s">
        <v>498</v>
      </c>
      <c r="C109" s="82"/>
      <c r="D109" s="81"/>
    </row>
    <row r="110" spans="1:4" ht="15.75" customHeight="1">
      <c r="A110" s="86" t="s">
        <v>437</v>
      </c>
      <c r="B110" s="83" t="s">
        <v>498</v>
      </c>
      <c r="C110" s="82"/>
      <c r="D110" s="81"/>
    </row>
    <row r="111" spans="1:4" ht="15.75" customHeight="1">
      <c r="A111" s="85" t="s">
        <v>123</v>
      </c>
      <c r="B111" s="83" t="s">
        <v>498</v>
      </c>
      <c r="C111" s="82"/>
      <c r="D111" s="81"/>
    </row>
    <row r="112" spans="1:4" ht="15.75" customHeight="1">
      <c r="A112" s="85" t="s">
        <v>485</v>
      </c>
      <c r="B112" s="83" t="s">
        <v>498</v>
      </c>
      <c r="C112" s="82"/>
      <c r="D112" s="81"/>
    </row>
    <row r="113" spans="1:4" ht="15.75" customHeight="1">
      <c r="A113" s="424" t="s">
        <v>127</v>
      </c>
      <c r="B113" s="506"/>
      <c r="C113" s="82"/>
      <c r="D113" s="81"/>
    </row>
    <row r="114" spans="1:4" ht="15.75" customHeight="1">
      <c r="A114" s="85" t="s">
        <v>439</v>
      </c>
      <c r="B114" s="83" t="s">
        <v>498</v>
      </c>
      <c r="C114" s="82"/>
      <c r="D114" s="81"/>
    </row>
    <row r="115" spans="1:4" ht="15.75" customHeight="1">
      <c r="A115" s="85" t="s">
        <v>440</v>
      </c>
      <c r="B115" s="83" t="s">
        <v>498</v>
      </c>
      <c r="C115" s="82"/>
      <c r="D115" s="81"/>
    </row>
    <row r="116" spans="1:4" ht="15.75" customHeight="1">
      <c r="A116" s="85" t="s">
        <v>441</v>
      </c>
      <c r="B116" s="83" t="s">
        <v>498</v>
      </c>
      <c r="C116" s="82"/>
      <c r="D116" s="81"/>
    </row>
    <row r="117" spans="1:4" ht="15.75" customHeight="1">
      <c r="A117" s="85" t="s">
        <v>439</v>
      </c>
      <c r="B117" s="83" t="s">
        <v>498</v>
      </c>
      <c r="C117" s="82"/>
      <c r="D117" s="81"/>
    </row>
    <row r="118" spans="1:4" ht="15.75" customHeight="1">
      <c r="A118" s="84" t="s">
        <v>503</v>
      </c>
      <c r="B118" s="83" t="s">
        <v>498</v>
      </c>
      <c r="C118" s="82"/>
      <c r="D118" s="81"/>
    </row>
    <row r="119" spans="1:4" ht="15.75" customHeight="1">
      <c r="A119" s="80" t="s">
        <v>504</v>
      </c>
      <c r="B119" s="410">
        <f>SUM(B95,B97:B100,B102:B106,B108:B112,B114:B118)</f>
        <v>0</v>
      </c>
      <c r="C119" s="411"/>
      <c r="D119" s="412"/>
    </row>
    <row r="120" spans="1:4" ht="15.75" customHeight="1">
      <c r="A120" s="80" t="s">
        <v>244</v>
      </c>
      <c r="B120" s="410">
        <f>B119/20*100</f>
        <v>0</v>
      </c>
      <c r="C120" s="411"/>
      <c r="D120" s="412"/>
    </row>
    <row r="121" spans="1:4" ht="15.75" customHeight="1">
      <c r="A121" s="80" t="s">
        <v>139</v>
      </c>
      <c r="B121" s="410">
        <v>0</v>
      </c>
      <c r="C121" s="411"/>
      <c r="D121" s="412"/>
    </row>
  </sheetData>
  <mergeCells count="48">
    <mergeCell ref="A96:B96"/>
    <mergeCell ref="A101:B101"/>
    <mergeCell ref="A107:B107"/>
    <mergeCell ref="B119:D119"/>
    <mergeCell ref="B120:D120"/>
    <mergeCell ref="A113:B113"/>
    <mergeCell ref="A92:B92"/>
    <mergeCell ref="A93:A94"/>
    <mergeCell ref="B93:B94"/>
    <mergeCell ref="C93:C94"/>
    <mergeCell ref="D93:D94"/>
    <mergeCell ref="A83:B83"/>
    <mergeCell ref="B88:D88"/>
    <mergeCell ref="B64:D64"/>
    <mergeCell ref="A66:B66"/>
    <mergeCell ref="A70:B70"/>
    <mergeCell ref="B30:D30"/>
    <mergeCell ref="A33:B33"/>
    <mergeCell ref="A34:A35"/>
    <mergeCell ref="B31:D31"/>
    <mergeCell ref="B90:D90"/>
    <mergeCell ref="B67:B68"/>
    <mergeCell ref="C67:C68"/>
    <mergeCell ref="D67:D68"/>
    <mergeCell ref="A67:A68"/>
    <mergeCell ref="A51:B51"/>
    <mergeCell ref="A57:B57"/>
    <mergeCell ref="B62:D62"/>
    <mergeCell ref="B63:D63"/>
    <mergeCell ref="B89:D89"/>
    <mergeCell ref="A75:B75"/>
    <mergeCell ref="A77:B77"/>
    <mergeCell ref="B121:D121"/>
    <mergeCell ref="A37:B37"/>
    <mergeCell ref="A45:B45"/>
    <mergeCell ref="A1:B1"/>
    <mergeCell ref="A2:A3"/>
    <mergeCell ref="A5:B5"/>
    <mergeCell ref="A11:B11"/>
    <mergeCell ref="A17:B17"/>
    <mergeCell ref="B2:B3"/>
    <mergeCell ref="C2:C3"/>
    <mergeCell ref="D2:D3"/>
    <mergeCell ref="B34:B35"/>
    <mergeCell ref="C34:C35"/>
    <mergeCell ref="D34:D35"/>
    <mergeCell ref="A23:B23"/>
    <mergeCell ref="B29:D29"/>
  </mergeCells>
  <hyperlinks>
    <hyperlink ref="A99" r:id="rId1" location="_msocom_1" xr:uid="{58B1CC4D-4435-441D-B4C7-7B0E2F9E1CF4}"/>
    <hyperlink ref="D81" r:id="rId2" xr:uid="{F8ED637A-55FE-4FFD-A5BC-473FA9CD8240}"/>
    <hyperlink ref="D76" r:id="rId3" xr:uid="{94C92DDB-B67A-4BA4-8701-5537A099D97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EA51F-307A-4CD8-9AB5-FA9229CC3DC8}">
  <sheetPr>
    <outlinePr summaryBelow="0" summaryRight="0"/>
  </sheetPr>
  <dimension ref="A1:B1000"/>
  <sheetViews>
    <sheetView workbookViewId="0">
      <selection activeCell="B13" sqref="B13"/>
    </sheetView>
  </sheetViews>
  <sheetFormatPr defaultColWidth="12.5703125" defaultRowHeight="15" customHeight="1"/>
  <cols>
    <col min="1" max="1" width="31.42578125" style="108" customWidth="1"/>
    <col min="2" max="2" width="74.42578125" style="108" customWidth="1"/>
    <col min="3" max="26" width="14.42578125" style="108" customWidth="1"/>
    <col min="27" max="16384" width="12.5703125" style="108"/>
  </cols>
  <sheetData>
    <row r="1" spans="1:2" ht="15.75" customHeight="1"/>
    <row r="2" spans="1:2" ht="15.75" customHeight="1">
      <c r="A2" s="426" t="s">
        <v>13</v>
      </c>
      <c r="B2" s="508"/>
    </row>
    <row r="3" spans="1:2" ht="15.75" customHeight="1">
      <c r="A3" s="110" t="s">
        <v>3</v>
      </c>
      <c r="B3" s="110" t="s">
        <v>4</v>
      </c>
    </row>
    <row r="4" spans="1:2" ht="15.75" customHeight="1">
      <c r="A4" s="427" t="s">
        <v>505</v>
      </c>
      <c r="B4" s="170" t="s">
        <v>506</v>
      </c>
    </row>
    <row r="5" spans="1:2" ht="15.75" customHeight="1">
      <c r="A5" s="509"/>
      <c r="B5" s="169" t="s">
        <v>507</v>
      </c>
    </row>
    <row r="6" spans="1:2" ht="15.75" customHeight="1">
      <c r="A6" s="509"/>
      <c r="B6" s="168" t="s">
        <v>508</v>
      </c>
    </row>
    <row r="7" spans="1:2" ht="15.75" customHeight="1">
      <c r="A7" s="509"/>
      <c r="B7" s="169" t="s">
        <v>509</v>
      </c>
    </row>
    <row r="8" spans="1:2" ht="15.75" customHeight="1">
      <c r="A8" s="510"/>
      <c r="B8" s="168" t="s">
        <v>510</v>
      </c>
    </row>
    <row r="9" spans="1:2" ht="15.75" customHeight="1">
      <c r="A9" s="427" t="s">
        <v>511</v>
      </c>
      <c r="B9" s="110" t="s">
        <v>512</v>
      </c>
    </row>
    <row r="10" spans="1:2" ht="15.75" customHeight="1">
      <c r="A10" s="509"/>
      <c r="B10" s="110" t="s">
        <v>513</v>
      </c>
    </row>
    <row r="11" spans="1:2" ht="15.75" customHeight="1">
      <c r="A11" s="509"/>
      <c r="B11" s="171" t="s">
        <v>514</v>
      </c>
    </row>
    <row r="12" spans="1:2" ht="15.75" customHeight="1">
      <c r="A12" s="109" t="s">
        <v>515</v>
      </c>
      <c r="B12" s="110" t="s">
        <v>19</v>
      </c>
    </row>
    <row r="13" spans="1:2" ht="15.75" customHeight="1">
      <c r="A13" s="109" t="s">
        <v>516</v>
      </c>
      <c r="B13" s="110" t="s">
        <v>21</v>
      </c>
    </row>
    <row r="14" spans="1:2" ht="15.75" customHeight="1"/>
    <row r="15" spans="1:2" ht="15.75" customHeight="1"/>
    <row r="16" spans="1:2" ht="15.75" customHeight="1"/>
    <row r="17" s="108" customFormat="1" ht="15.75" customHeight="1"/>
    <row r="18" s="108" customFormat="1" ht="15.75" customHeight="1"/>
    <row r="19" s="108" customFormat="1" ht="15.75" customHeight="1"/>
    <row r="20" s="108" customFormat="1" ht="15.75" customHeight="1"/>
    <row r="21" s="108" customFormat="1" ht="15.75" customHeight="1"/>
    <row r="22" s="108" customFormat="1" ht="15.75" customHeight="1"/>
    <row r="23" s="108" customFormat="1" ht="15.75" customHeight="1"/>
    <row r="24" s="108" customFormat="1" ht="15.75" customHeight="1"/>
    <row r="25" s="108" customFormat="1" ht="15.75" customHeight="1"/>
    <row r="26" s="108" customFormat="1" ht="15.75" customHeight="1"/>
    <row r="27" s="108" customFormat="1" ht="15.75" customHeight="1"/>
    <row r="28" s="108" customFormat="1" ht="15.75" customHeight="1"/>
    <row r="29" s="108" customFormat="1" ht="15.75" customHeight="1"/>
    <row r="30" s="108" customFormat="1" ht="15.75" customHeight="1"/>
    <row r="31" s="108" customFormat="1" ht="15.75" customHeight="1"/>
    <row r="32" s="108" customFormat="1" ht="15.75" customHeight="1"/>
    <row r="33" s="108" customFormat="1" ht="15.75" customHeight="1"/>
    <row r="34" s="108" customFormat="1" ht="15.75" customHeight="1"/>
    <row r="35" s="108" customFormat="1" ht="15.75" customHeight="1"/>
    <row r="36" s="108" customFormat="1" ht="15.75" customHeight="1"/>
    <row r="37" s="108" customFormat="1" ht="15.75" customHeight="1"/>
    <row r="38" s="108" customFormat="1" ht="15.75" customHeight="1"/>
    <row r="39" s="108" customFormat="1" ht="15.75" customHeight="1"/>
    <row r="40" s="108" customFormat="1" ht="15.75" customHeight="1"/>
    <row r="41" s="108" customFormat="1" ht="15.75" customHeight="1"/>
    <row r="42" s="108" customFormat="1" ht="15.75" customHeight="1"/>
    <row r="43" s="108" customFormat="1" ht="15.75" customHeight="1"/>
    <row r="44" s="108" customFormat="1" ht="15.75" customHeight="1"/>
    <row r="45" s="108" customFormat="1" ht="15.75" customHeight="1"/>
    <row r="46" s="108" customFormat="1" ht="15.75" customHeight="1"/>
    <row r="47" s="108" customFormat="1" ht="15.75" customHeight="1"/>
    <row r="48" s="108" customFormat="1" ht="15.75" customHeight="1"/>
    <row r="49" s="108" customFormat="1" ht="15.75" customHeight="1"/>
    <row r="50" s="108" customFormat="1" ht="15.75" customHeight="1"/>
    <row r="51" s="108" customFormat="1" ht="15.75" customHeight="1"/>
    <row r="52" s="108" customFormat="1" ht="15.75" customHeight="1"/>
    <row r="53" s="108" customFormat="1" ht="15.75" customHeight="1"/>
    <row r="54" s="108" customFormat="1" ht="15.75" customHeight="1"/>
    <row r="55" s="108" customFormat="1" ht="15.75" customHeight="1"/>
    <row r="56" s="108" customFormat="1" ht="15.75" customHeight="1"/>
    <row r="57" s="108" customFormat="1" ht="15.75" customHeight="1"/>
    <row r="58" s="108" customFormat="1" ht="15.75" customHeight="1"/>
    <row r="59" s="108" customFormat="1" ht="15.75" customHeight="1"/>
    <row r="60" s="108" customFormat="1" ht="15.75" customHeight="1"/>
    <row r="61" s="108" customFormat="1" ht="15.75" customHeight="1"/>
    <row r="62" s="108" customFormat="1" ht="15.75" customHeight="1"/>
    <row r="63" s="108" customFormat="1" ht="15.75" customHeight="1"/>
    <row r="64" s="108" customFormat="1" ht="15.75" customHeight="1"/>
    <row r="65" s="108" customFormat="1" ht="15.75" customHeight="1"/>
    <row r="66" s="108" customFormat="1" ht="15.75" customHeight="1"/>
    <row r="67" s="108" customFormat="1" ht="15.75" customHeight="1"/>
    <row r="68" s="108" customFormat="1" ht="15.75" customHeight="1"/>
    <row r="69" s="108" customFormat="1" ht="15.75" customHeight="1"/>
    <row r="70" s="108" customFormat="1" ht="15.75" customHeight="1"/>
    <row r="71" s="108" customFormat="1" ht="15.75" customHeight="1"/>
    <row r="72" s="108" customFormat="1" ht="15.75" customHeight="1"/>
    <row r="73" s="108" customFormat="1" ht="15.75" customHeight="1"/>
    <row r="74" s="108" customFormat="1" ht="15.75" customHeight="1"/>
    <row r="75" s="108" customFormat="1" ht="15.75" customHeight="1"/>
    <row r="76" s="108" customFormat="1" ht="15.75" customHeight="1"/>
    <row r="77" s="108" customFormat="1" ht="15.75" customHeight="1"/>
    <row r="78" s="108" customFormat="1" ht="15.75" customHeight="1"/>
    <row r="79" s="108" customFormat="1" ht="15.75" customHeight="1"/>
    <row r="80" s="108" customFormat="1" ht="15.75" customHeight="1"/>
    <row r="81" s="108" customFormat="1" ht="15.75" customHeight="1"/>
    <row r="82" s="108" customFormat="1" ht="15.75" customHeight="1"/>
    <row r="83" s="108" customFormat="1" ht="15.75" customHeight="1"/>
    <row r="84" s="108" customFormat="1" ht="15.75" customHeight="1"/>
    <row r="85" s="108" customFormat="1" ht="15.75" customHeight="1"/>
    <row r="86" s="108" customFormat="1" ht="15.75" customHeight="1"/>
    <row r="87" s="108" customFormat="1" ht="15.75" customHeight="1"/>
    <row r="88" s="108" customFormat="1" ht="15.75" customHeight="1"/>
    <row r="89" s="108" customFormat="1" ht="15.75" customHeight="1"/>
    <row r="90" s="108" customFormat="1" ht="15.75" customHeight="1"/>
    <row r="91" s="108" customFormat="1" ht="15.75" customHeight="1"/>
    <row r="92" s="108" customFormat="1" ht="15.75" customHeight="1"/>
    <row r="93" s="108" customFormat="1" ht="15.75" customHeight="1"/>
    <row r="94" s="108" customFormat="1" ht="15.75" customHeight="1"/>
    <row r="95" s="108" customFormat="1" ht="15.75" customHeight="1"/>
    <row r="96" s="108" customFormat="1" ht="15.75" customHeight="1"/>
    <row r="97" s="108" customFormat="1" ht="15.75" customHeight="1"/>
    <row r="98" s="108" customFormat="1" ht="15.75" customHeight="1"/>
    <row r="99" s="108" customFormat="1" ht="15.75" customHeight="1"/>
    <row r="100" s="108" customFormat="1" ht="15.75" customHeight="1"/>
    <row r="101" s="108" customFormat="1" ht="15.75" customHeight="1"/>
    <row r="102" s="108" customFormat="1" ht="15.75" customHeight="1"/>
    <row r="103" s="108" customFormat="1" ht="15.75" customHeight="1"/>
    <row r="104" s="108" customFormat="1" ht="15.75" customHeight="1"/>
    <row r="105" s="108" customFormat="1" ht="15.75" customHeight="1"/>
    <row r="106" s="108" customFormat="1" ht="15.75" customHeight="1"/>
    <row r="107" s="108" customFormat="1" ht="15.75" customHeight="1"/>
    <row r="108" s="108" customFormat="1" ht="15.75" customHeight="1"/>
    <row r="109" s="108" customFormat="1" ht="15.75" customHeight="1"/>
    <row r="110" s="108" customFormat="1" ht="15.75" customHeight="1"/>
    <row r="111" s="108" customFormat="1" ht="15.75" customHeight="1"/>
    <row r="112" s="108" customFormat="1" ht="15.75" customHeight="1"/>
    <row r="113" s="108" customFormat="1" ht="15.75" customHeight="1"/>
    <row r="114" s="108" customFormat="1" ht="15.75" customHeight="1"/>
    <row r="115" s="108" customFormat="1" ht="15.75" customHeight="1"/>
    <row r="116" s="108" customFormat="1" ht="15.75" customHeight="1"/>
    <row r="117" s="108" customFormat="1" ht="15.75" customHeight="1"/>
    <row r="118" s="108" customFormat="1" ht="15.75" customHeight="1"/>
    <row r="119" s="108" customFormat="1" ht="15.75" customHeight="1"/>
    <row r="120" s="108" customFormat="1" ht="15.75" customHeight="1"/>
    <row r="121" s="108" customFormat="1" ht="15.75" customHeight="1"/>
    <row r="122" s="108" customFormat="1" ht="15.75" customHeight="1"/>
    <row r="123" s="108" customFormat="1" ht="15.75" customHeight="1"/>
    <row r="124" s="108" customFormat="1" ht="15.75" customHeight="1"/>
    <row r="125" s="108" customFormat="1" ht="15.75" customHeight="1"/>
    <row r="126" s="108" customFormat="1" ht="15.75" customHeight="1"/>
    <row r="127" s="108" customFormat="1" ht="15.75" customHeight="1"/>
    <row r="128" s="108" customFormat="1" ht="15.75" customHeight="1"/>
    <row r="129" s="108" customFormat="1" ht="15.75" customHeight="1"/>
    <row r="130" s="108" customFormat="1" ht="15.75" customHeight="1"/>
    <row r="131" s="108" customFormat="1" ht="15.75" customHeight="1"/>
    <row r="132" s="108" customFormat="1" ht="15.75" customHeight="1"/>
    <row r="133" s="108" customFormat="1" ht="15.75" customHeight="1"/>
    <row r="134" s="108" customFormat="1" ht="15.75" customHeight="1"/>
    <row r="135" s="108" customFormat="1" ht="15.75" customHeight="1"/>
    <row r="136" s="108" customFormat="1" ht="15.75" customHeight="1"/>
    <row r="137" s="108" customFormat="1" ht="15.75" customHeight="1"/>
    <row r="138" s="108" customFormat="1" ht="15.75" customHeight="1"/>
    <row r="139" s="108" customFormat="1" ht="15.75" customHeight="1"/>
    <row r="140" s="108" customFormat="1" ht="15.75" customHeight="1"/>
    <row r="141" s="108" customFormat="1" ht="15.75" customHeight="1"/>
    <row r="142" s="108" customFormat="1" ht="15.75" customHeight="1"/>
    <row r="143" s="108" customFormat="1" ht="15.75" customHeight="1"/>
    <row r="144" s="108" customFormat="1" ht="15.75" customHeight="1"/>
    <row r="145" s="108" customFormat="1" ht="15.75" customHeight="1"/>
    <row r="146" s="108" customFormat="1" ht="15.75" customHeight="1"/>
    <row r="147" s="108" customFormat="1" ht="15.75" customHeight="1"/>
    <row r="148" s="108" customFormat="1" ht="15.75" customHeight="1"/>
    <row r="149" s="108" customFormat="1" ht="15.75" customHeight="1"/>
    <row r="150" s="108" customFormat="1" ht="15.75" customHeight="1"/>
    <row r="151" s="108" customFormat="1" ht="15.75" customHeight="1"/>
    <row r="152" s="108" customFormat="1" ht="15.75" customHeight="1"/>
    <row r="153" s="108" customFormat="1" ht="15.75" customHeight="1"/>
    <row r="154" s="108" customFormat="1" ht="15.75" customHeight="1"/>
    <row r="155" s="108" customFormat="1" ht="15.75" customHeight="1"/>
    <row r="156" s="108" customFormat="1" ht="15.75" customHeight="1"/>
    <row r="157" s="108" customFormat="1" ht="15.75" customHeight="1"/>
    <row r="158" s="108" customFormat="1" ht="15.75" customHeight="1"/>
    <row r="159" s="108" customFormat="1" ht="15.75" customHeight="1"/>
    <row r="160" s="108" customFormat="1" ht="15.75" customHeight="1"/>
    <row r="161" s="108" customFormat="1" ht="15.75" customHeight="1"/>
    <row r="162" s="108" customFormat="1" ht="15.75" customHeight="1"/>
    <row r="163" s="108" customFormat="1" ht="15.75" customHeight="1"/>
    <row r="164" s="108" customFormat="1" ht="15.75" customHeight="1"/>
    <row r="165" s="108" customFormat="1" ht="15.75" customHeight="1"/>
    <row r="166" s="108" customFormat="1" ht="15.75" customHeight="1"/>
    <row r="167" s="108" customFormat="1" ht="15.75" customHeight="1"/>
    <row r="168" s="108" customFormat="1" ht="15.75" customHeight="1"/>
    <row r="169" s="108" customFormat="1" ht="15.75" customHeight="1"/>
    <row r="170" s="108" customFormat="1" ht="15.75" customHeight="1"/>
    <row r="171" s="108" customFormat="1" ht="15.75" customHeight="1"/>
    <row r="172" s="108" customFormat="1" ht="15.75" customHeight="1"/>
    <row r="173" s="108" customFormat="1" ht="15.75" customHeight="1"/>
    <row r="174" s="108" customFormat="1" ht="15.75" customHeight="1"/>
    <row r="175" s="108" customFormat="1" ht="15.75" customHeight="1"/>
    <row r="176" s="108" customFormat="1" ht="15.75" customHeight="1"/>
    <row r="177" s="108" customFormat="1" ht="15.75" customHeight="1"/>
    <row r="178" s="108" customFormat="1" ht="15.75" customHeight="1"/>
    <row r="179" s="108" customFormat="1" ht="15.75" customHeight="1"/>
    <row r="180" s="108" customFormat="1" ht="15.75" customHeight="1"/>
    <row r="181" s="108" customFormat="1" ht="15.75" customHeight="1"/>
    <row r="182" s="108" customFormat="1" ht="15.75" customHeight="1"/>
    <row r="183" s="108" customFormat="1" ht="15.75" customHeight="1"/>
    <row r="184" s="108" customFormat="1" ht="15.75" customHeight="1"/>
    <row r="185" s="108" customFormat="1" ht="15.75" customHeight="1"/>
    <row r="186" s="108" customFormat="1" ht="15.75" customHeight="1"/>
    <row r="187" s="108" customFormat="1" ht="15.75" customHeight="1"/>
    <row r="188" s="108" customFormat="1" ht="15.75" customHeight="1"/>
    <row r="189" s="108" customFormat="1" ht="15.75" customHeight="1"/>
    <row r="190" s="108" customFormat="1" ht="15.75" customHeight="1"/>
    <row r="191" s="108" customFormat="1" ht="15.75" customHeight="1"/>
    <row r="192" s="108" customFormat="1" ht="15.75" customHeight="1"/>
    <row r="193" s="108" customFormat="1" ht="15.75" customHeight="1"/>
    <row r="194" s="108" customFormat="1" ht="15.75" customHeight="1"/>
    <row r="195" s="108" customFormat="1" ht="15.75" customHeight="1"/>
    <row r="196" s="108" customFormat="1" ht="15.75" customHeight="1"/>
    <row r="197" s="108" customFormat="1" ht="15.75" customHeight="1"/>
    <row r="198" s="108" customFormat="1" ht="15.75" customHeight="1"/>
    <row r="199" s="108" customFormat="1" ht="15.75" customHeight="1"/>
    <row r="200" s="108" customFormat="1" ht="15.75" customHeight="1"/>
    <row r="201" s="108" customFormat="1" ht="15.75" customHeight="1"/>
    <row r="202" s="108" customFormat="1" ht="15.75" customHeight="1"/>
    <row r="203" s="108" customFormat="1" ht="15.75" customHeight="1"/>
    <row r="204" s="108" customFormat="1" ht="15.75" customHeight="1"/>
    <row r="205" s="108" customFormat="1" ht="15.75" customHeight="1"/>
    <row r="206" s="108" customFormat="1" ht="15.75" customHeight="1"/>
    <row r="207" s="108" customFormat="1" ht="15.75" customHeight="1"/>
    <row r="208" s="108" customFormat="1" ht="15.75" customHeight="1"/>
    <row r="209" s="108" customFormat="1" ht="15.75" customHeight="1"/>
    <row r="210" s="108" customFormat="1" ht="15.75" customHeight="1"/>
    <row r="211" s="108" customFormat="1" ht="15.75" customHeight="1"/>
    <row r="212" s="108" customFormat="1" ht="15.75" customHeight="1"/>
    <row r="213" s="108" customFormat="1" ht="15.75" customHeight="1"/>
    <row r="214" s="108" customFormat="1" ht="15.75" customHeight="1"/>
    <row r="215" s="108" customFormat="1" ht="15.75" customHeight="1"/>
    <row r="216" s="108" customFormat="1" ht="15.75" customHeight="1"/>
    <row r="217" s="108" customFormat="1" ht="15.75" customHeight="1"/>
    <row r="218" s="108" customFormat="1" ht="15.75" customHeight="1"/>
    <row r="219" s="108" customFormat="1" ht="15.75" customHeight="1"/>
    <row r="220" s="108" customFormat="1" ht="15.75" customHeight="1"/>
    <row r="221" s="108" customFormat="1" ht="15.75" customHeight="1"/>
    <row r="222" s="108" customFormat="1" ht="15.75" customHeight="1"/>
    <row r="223" s="108" customFormat="1" ht="15.75" customHeight="1"/>
    <row r="224" s="108" customFormat="1" ht="15.75" customHeight="1"/>
    <row r="225" s="108" customFormat="1" ht="15.75" customHeight="1"/>
    <row r="226" s="108" customFormat="1" ht="15.75" customHeight="1"/>
    <row r="227" s="108" customFormat="1" ht="15.75" customHeight="1"/>
    <row r="228" s="108" customFormat="1" ht="15.75" customHeight="1"/>
    <row r="229" s="108" customFormat="1" ht="15.75" customHeight="1"/>
    <row r="230" s="108" customFormat="1" ht="15.75" customHeight="1"/>
    <row r="231" s="108" customFormat="1" ht="15.75" customHeight="1"/>
    <row r="232" s="108" customFormat="1" ht="15.75" customHeight="1"/>
    <row r="233" s="108" customFormat="1" ht="15.75" customHeight="1"/>
    <row r="234" s="108" customFormat="1" ht="15.75" customHeight="1"/>
    <row r="235" s="108" customFormat="1" ht="15.75" customHeight="1"/>
    <row r="236" s="108" customFormat="1" ht="15.75" customHeight="1"/>
    <row r="237" s="108" customFormat="1" ht="15.75" customHeight="1"/>
    <row r="238" s="108" customFormat="1" ht="15.75" customHeight="1"/>
    <row r="239" s="108" customFormat="1" ht="15.75" customHeight="1"/>
    <row r="240" s="108" customFormat="1" ht="15.75" customHeight="1"/>
    <row r="241" s="108" customFormat="1" ht="15.75" customHeight="1"/>
    <row r="242" s="108" customFormat="1" ht="15.75" customHeight="1"/>
    <row r="243" s="108" customFormat="1" ht="15.75" customHeight="1"/>
    <row r="244" s="108" customFormat="1" ht="15.75" customHeight="1"/>
    <row r="245" s="108" customFormat="1" ht="15.75" customHeight="1"/>
    <row r="246" s="108" customFormat="1" ht="15.75" customHeight="1"/>
    <row r="247" s="108" customFormat="1" ht="15.75" customHeight="1"/>
    <row r="248" s="108" customFormat="1" ht="15.75" customHeight="1"/>
    <row r="249" s="108" customFormat="1" ht="15.75" customHeight="1"/>
    <row r="250" s="108" customFormat="1" ht="15.75" customHeight="1"/>
    <row r="251" s="108" customFormat="1" ht="15.75" customHeight="1"/>
    <row r="252" s="108" customFormat="1" ht="15.75" customHeight="1"/>
    <row r="253" s="108" customFormat="1" ht="15.75" customHeight="1"/>
    <row r="254" s="108" customFormat="1" ht="15.75" customHeight="1"/>
    <row r="255" s="108" customFormat="1" ht="15.75" customHeight="1"/>
    <row r="256" s="108" customFormat="1" ht="15.75" customHeight="1"/>
    <row r="257" s="108" customFormat="1" ht="15.75" customHeight="1"/>
    <row r="258" s="108" customFormat="1" ht="15.75" customHeight="1"/>
    <row r="259" s="108" customFormat="1" ht="15.75" customHeight="1"/>
    <row r="260" s="108" customFormat="1" ht="15.75" customHeight="1"/>
    <row r="261" s="108" customFormat="1" ht="15.75" customHeight="1"/>
    <row r="262" s="108" customFormat="1" ht="15.75" customHeight="1"/>
    <row r="263" s="108" customFormat="1" ht="15.75" customHeight="1"/>
    <row r="264" s="108" customFormat="1" ht="15.75" customHeight="1"/>
    <row r="265" s="108" customFormat="1" ht="15.75" customHeight="1"/>
    <row r="266" s="108" customFormat="1" ht="15.75" customHeight="1"/>
    <row r="267" s="108" customFormat="1" ht="15.75" customHeight="1"/>
    <row r="268" s="108" customFormat="1" ht="15.75" customHeight="1"/>
    <row r="269" s="108" customFormat="1" ht="15.75" customHeight="1"/>
    <row r="270" s="108" customFormat="1" ht="15.75" customHeight="1"/>
    <row r="271" s="108" customFormat="1" ht="15.75" customHeight="1"/>
    <row r="272" s="108" customFormat="1" ht="15.75" customHeight="1"/>
    <row r="273" s="108" customFormat="1" ht="15.75" customHeight="1"/>
    <row r="274" s="108" customFormat="1" ht="15.75" customHeight="1"/>
    <row r="275" s="108" customFormat="1" ht="15.75" customHeight="1"/>
    <row r="276" s="108" customFormat="1" ht="15.75" customHeight="1"/>
    <row r="277" s="108" customFormat="1" ht="15.75" customHeight="1"/>
    <row r="278" s="108" customFormat="1" ht="15.75" customHeight="1"/>
    <row r="279" s="108" customFormat="1" ht="15.75" customHeight="1"/>
    <row r="280" s="108" customFormat="1" ht="15.75" customHeight="1"/>
    <row r="281" s="108" customFormat="1" ht="15.75" customHeight="1"/>
    <row r="282" s="108" customFormat="1" ht="15.75" customHeight="1"/>
    <row r="283" s="108" customFormat="1" ht="15.75" customHeight="1"/>
    <row r="284" s="108" customFormat="1" ht="15.75" customHeight="1"/>
    <row r="285" s="108" customFormat="1" ht="15.75" customHeight="1"/>
    <row r="286" s="108" customFormat="1" ht="15.75" customHeight="1"/>
    <row r="287" s="108" customFormat="1" ht="15.75" customHeight="1"/>
    <row r="288" s="108" customFormat="1" ht="15.75" customHeight="1"/>
    <row r="289" s="108" customFormat="1" ht="15.75" customHeight="1"/>
    <row r="290" s="108" customFormat="1" ht="15.75" customHeight="1"/>
    <row r="291" s="108" customFormat="1" ht="15.75" customHeight="1"/>
    <row r="292" s="108" customFormat="1" ht="15.75" customHeight="1"/>
    <row r="293" s="108" customFormat="1" ht="15.75" customHeight="1"/>
    <row r="294" s="108" customFormat="1" ht="15.75" customHeight="1"/>
    <row r="295" s="108" customFormat="1" ht="15.75" customHeight="1"/>
    <row r="296" s="108" customFormat="1" ht="15.75" customHeight="1"/>
    <row r="297" s="108" customFormat="1" ht="15.75" customHeight="1"/>
    <row r="298" s="108" customFormat="1" ht="15.75" customHeight="1"/>
    <row r="299" s="108" customFormat="1" ht="15.75" customHeight="1"/>
    <row r="300" s="108" customFormat="1" ht="15.75" customHeight="1"/>
    <row r="301" s="108" customFormat="1" ht="15.75" customHeight="1"/>
    <row r="302" s="108" customFormat="1" ht="15.75" customHeight="1"/>
    <row r="303" s="108" customFormat="1" ht="15.75" customHeight="1"/>
    <row r="304" s="108" customFormat="1" ht="15.75" customHeight="1"/>
    <row r="305" s="108" customFormat="1" ht="15.75" customHeight="1"/>
    <row r="306" s="108" customFormat="1" ht="15.75" customHeight="1"/>
    <row r="307" s="108" customFormat="1" ht="15.75" customHeight="1"/>
    <row r="308" s="108" customFormat="1" ht="15.75" customHeight="1"/>
    <row r="309" s="108" customFormat="1" ht="15.75" customHeight="1"/>
    <row r="310" s="108" customFormat="1" ht="15.75" customHeight="1"/>
    <row r="311" s="108" customFormat="1" ht="15.75" customHeight="1"/>
    <row r="312" s="108" customFormat="1" ht="15.75" customHeight="1"/>
    <row r="313" s="108" customFormat="1" ht="15.75" customHeight="1"/>
    <row r="314" s="108" customFormat="1" ht="15.75" customHeight="1"/>
    <row r="315" s="108" customFormat="1" ht="15.75" customHeight="1"/>
    <row r="316" s="108" customFormat="1" ht="15.75" customHeight="1"/>
    <row r="317" s="108" customFormat="1" ht="15.75" customHeight="1"/>
    <row r="318" s="108" customFormat="1" ht="15.75" customHeight="1"/>
    <row r="319" s="108" customFormat="1" ht="15.75" customHeight="1"/>
    <row r="320" s="108" customFormat="1" ht="15.75" customHeight="1"/>
    <row r="321" s="108" customFormat="1" ht="15.75" customHeight="1"/>
    <row r="322" s="108" customFormat="1" ht="15.75" customHeight="1"/>
    <row r="323" s="108" customFormat="1" ht="15.75" customHeight="1"/>
    <row r="324" s="108" customFormat="1" ht="15.75" customHeight="1"/>
    <row r="325" s="108" customFormat="1" ht="15.75" customHeight="1"/>
    <row r="326" s="108" customFormat="1" ht="15.75" customHeight="1"/>
    <row r="327" s="108" customFormat="1" ht="15.75" customHeight="1"/>
    <row r="328" s="108" customFormat="1" ht="15.75" customHeight="1"/>
    <row r="329" s="108" customFormat="1" ht="15.75" customHeight="1"/>
    <row r="330" s="108" customFormat="1" ht="15.75" customHeight="1"/>
    <row r="331" s="108" customFormat="1" ht="15.75" customHeight="1"/>
    <row r="332" s="108" customFormat="1" ht="15.75" customHeight="1"/>
    <row r="333" s="108" customFormat="1" ht="15.75" customHeight="1"/>
    <row r="334" s="108" customFormat="1" ht="15.75" customHeight="1"/>
    <row r="335" s="108" customFormat="1" ht="15.75" customHeight="1"/>
    <row r="336" s="108" customFormat="1" ht="15.75" customHeight="1"/>
    <row r="337" s="108" customFormat="1" ht="15.75" customHeight="1"/>
    <row r="338" s="108" customFormat="1" ht="15.75" customHeight="1"/>
    <row r="339" s="108" customFormat="1" ht="15.75" customHeight="1"/>
    <row r="340" s="108" customFormat="1" ht="15.75" customHeight="1"/>
    <row r="341" s="108" customFormat="1" ht="15.75" customHeight="1"/>
    <row r="342" s="108" customFormat="1" ht="15.75" customHeight="1"/>
    <row r="343" s="108" customFormat="1" ht="15.75" customHeight="1"/>
    <row r="344" s="108" customFormat="1" ht="15.75" customHeight="1"/>
    <row r="345" s="108" customFormat="1" ht="15.75" customHeight="1"/>
    <row r="346" s="108" customFormat="1" ht="15.75" customHeight="1"/>
    <row r="347" s="108" customFormat="1" ht="15.75" customHeight="1"/>
    <row r="348" s="108" customFormat="1" ht="15.75" customHeight="1"/>
    <row r="349" s="108" customFormat="1" ht="15.75" customHeight="1"/>
    <row r="350" s="108" customFormat="1" ht="15.75" customHeight="1"/>
    <row r="351" s="108" customFormat="1" ht="15.75" customHeight="1"/>
    <row r="352" s="108" customFormat="1" ht="15.75" customHeight="1"/>
    <row r="353" s="108" customFormat="1" ht="15.75" customHeight="1"/>
    <row r="354" s="108" customFormat="1" ht="15.75" customHeight="1"/>
    <row r="355" s="108" customFormat="1" ht="15.75" customHeight="1"/>
    <row r="356" s="108" customFormat="1" ht="15.75" customHeight="1"/>
    <row r="357" s="108" customFormat="1" ht="15.75" customHeight="1"/>
    <row r="358" s="108" customFormat="1" ht="15.75" customHeight="1"/>
    <row r="359" s="108" customFormat="1" ht="15.75" customHeight="1"/>
    <row r="360" s="108" customFormat="1" ht="15.75" customHeight="1"/>
    <row r="361" s="108" customFormat="1" ht="15.75" customHeight="1"/>
    <row r="362" s="108" customFormat="1" ht="15.75" customHeight="1"/>
    <row r="363" s="108" customFormat="1" ht="15.75" customHeight="1"/>
    <row r="364" s="108" customFormat="1" ht="15.75" customHeight="1"/>
    <row r="365" s="108" customFormat="1" ht="15.75" customHeight="1"/>
    <row r="366" s="108" customFormat="1" ht="15.75" customHeight="1"/>
    <row r="367" s="108" customFormat="1" ht="15.75" customHeight="1"/>
    <row r="368" s="108" customFormat="1" ht="15.75" customHeight="1"/>
    <row r="369" s="108" customFormat="1" ht="15.75" customHeight="1"/>
    <row r="370" s="108" customFormat="1" ht="15.75" customHeight="1"/>
    <row r="371" s="108" customFormat="1" ht="15.75" customHeight="1"/>
    <row r="372" s="108" customFormat="1" ht="15.75" customHeight="1"/>
    <row r="373" s="108" customFormat="1" ht="15.75" customHeight="1"/>
    <row r="374" s="108" customFormat="1" ht="15.75" customHeight="1"/>
    <row r="375" s="108" customFormat="1" ht="15.75" customHeight="1"/>
    <row r="376" s="108" customFormat="1" ht="15.75" customHeight="1"/>
    <row r="377" s="108" customFormat="1" ht="15.75" customHeight="1"/>
    <row r="378" s="108" customFormat="1" ht="15.75" customHeight="1"/>
    <row r="379" s="108" customFormat="1" ht="15.75" customHeight="1"/>
    <row r="380" s="108" customFormat="1" ht="15.75" customHeight="1"/>
    <row r="381" s="108" customFormat="1" ht="15.75" customHeight="1"/>
    <row r="382" s="108" customFormat="1" ht="15.75" customHeight="1"/>
    <row r="383" s="108" customFormat="1" ht="15.75" customHeight="1"/>
    <row r="384" s="108" customFormat="1" ht="15.75" customHeight="1"/>
    <row r="385" s="108" customFormat="1" ht="15.75" customHeight="1"/>
    <row r="386" s="108" customFormat="1" ht="15.75" customHeight="1"/>
    <row r="387" s="108" customFormat="1" ht="15.75" customHeight="1"/>
    <row r="388" s="108" customFormat="1" ht="15.75" customHeight="1"/>
    <row r="389" s="108" customFormat="1" ht="15.75" customHeight="1"/>
    <row r="390" s="108" customFormat="1" ht="15.75" customHeight="1"/>
    <row r="391" s="108" customFormat="1" ht="15.75" customHeight="1"/>
    <row r="392" s="108" customFormat="1" ht="15.75" customHeight="1"/>
    <row r="393" s="108" customFormat="1" ht="15.75" customHeight="1"/>
    <row r="394" s="108" customFormat="1" ht="15.75" customHeight="1"/>
    <row r="395" s="108" customFormat="1" ht="15.75" customHeight="1"/>
    <row r="396" s="108" customFormat="1" ht="15.75" customHeight="1"/>
    <row r="397" s="108" customFormat="1" ht="15.75" customHeight="1"/>
    <row r="398" s="108" customFormat="1" ht="15.75" customHeight="1"/>
    <row r="399" s="108" customFormat="1" ht="15.75" customHeight="1"/>
    <row r="400" s="108" customFormat="1" ht="15.75" customHeight="1"/>
    <row r="401" s="108" customFormat="1" ht="15.75" customHeight="1"/>
    <row r="402" s="108" customFormat="1" ht="15.75" customHeight="1"/>
    <row r="403" s="108" customFormat="1" ht="15.75" customHeight="1"/>
    <row r="404" s="108" customFormat="1" ht="15.75" customHeight="1"/>
    <row r="405" s="108" customFormat="1" ht="15.75" customHeight="1"/>
    <row r="406" s="108" customFormat="1" ht="15.75" customHeight="1"/>
    <row r="407" s="108" customFormat="1" ht="15.75" customHeight="1"/>
    <row r="408" s="108" customFormat="1" ht="15.75" customHeight="1"/>
    <row r="409" s="108" customFormat="1" ht="15.75" customHeight="1"/>
    <row r="410" s="108" customFormat="1" ht="15.75" customHeight="1"/>
    <row r="411" s="108" customFormat="1" ht="15.75" customHeight="1"/>
    <row r="412" s="108" customFormat="1" ht="15.75" customHeight="1"/>
    <row r="413" s="108" customFormat="1" ht="15.75" customHeight="1"/>
    <row r="414" s="108" customFormat="1" ht="15.75" customHeight="1"/>
    <row r="415" s="108" customFormat="1" ht="15.75" customHeight="1"/>
    <row r="416" s="108" customFormat="1" ht="15.75" customHeight="1"/>
    <row r="417" s="108" customFormat="1" ht="15.75" customHeight="1"/>
    <row r="418" s="108" customFormat="1" ht="15.75" customHeight="1"/>
    <row r="419" s="108" customFormat="1" ht="15.75" customHeight="1"/>
    <row r="420" s="108" customFormat="1" ht="15.75" customHeight="1"/>
    <row r="421" s="108" customFormat="1" ht="15.75" customHeight="1"/>
    <row r="422" s="108" customFormat="1" ht="15.75" customHeight="1"/>
    <row r="423" s="108" customFormat="1" ht="15.75" customHeight="1"/>
    <row r="424" s="108" customFormat="1" ht="15.75" customHeight="1"/>
    <row r="425" s="108" customFormat="1" ht="15.75" customHeight="1"/>
    <row r="426" s="108" customFormat="1" ht="15.75" customHeight="1"/>
    <row r="427" s="108" customFormat="1" ht="15.75" customHeight="1"/>
    <row r="428" s="108" customFormat="1" ht="15.75" customHeight="1"/>
    <row r="429" s="108" customFormat="1" ht="15.75" customHeight="1"/>
    <row r="430" s="108" customFormat="1" ht="15.75" customHeight="1"/>
    <row r="431" s="108" customFormat="1" ht="15.75" customHeight="1"/>
    <row r="432" s="108" customFormat="1" ht="15.75" customHeight="1"/>
    <row r="433" s="108" customFormat="1" ht="15.75" customHeight="1"/>
    <row r="434" s="108" customFormat="1" ht="15.75" customHeight="1"/>
    <row r="435" s="108" customFormat="1" ht="15.75" customHeight="1"/>
    <row r="436" s="108" customFormat="1" ht="15.75" customHeight="1"/>
    <row r="437" s="108" customFormat="1" ht="15.75" customHeight="1"/>
    <row r="438" s="108" customFormat="1" ht="15.75" customHeight="1"/>
    <row r="439" s="108" customFormat="1" ht="15.75" customHeight="1"/>
    <row r="440" s="108" customFormat="1" ht="15.75" customHeight="1"/>
    <row r="441" s="108" customFormat="1" ht="15.75" customHeight="1"/>
    <row r="442" s="108" customFormat="1" ht="15.75" customHeight="1"/>
    <row r="443" s="108" customFormat="1" ht="15.75" customHeight="1"/>
    <row r="444" s="108" customFormat="1" ht="15.75" customHeight="1"/>
    <row r="445" s="108" customFormat="1" ht="15.75" customHeight="1"/>
    <row r="446" s="108" customFormat="1" ht="15.75" customHeight="1"/>
    <row r="447" s="108" customFormat="1" ht="15.75" customHeight="1"/>
    <row r="448" s="108" customFormat="1" ht="15.75" customHeight="1"/>
    <row r="449" s="108" customFormat="1" ht="15.75" customHeight="1"/>
    <row r="450" s="108" customFormat="1" ht="15.75" customHeight="1"/>
    <row r="451" s="108" customFormat="1" ht="15.75" customHeight="1"/>
    <row r="452" s="108" customFormat="1" ht="15.75" customHeight="1"/>
    <row r="453" s="108" customFormat="1" ht="15.75" customHeight="1"/>
    <row r="454" s="108" customFormat="1" ht="15.75" customHeight="1"/>
    <row r="455" s="108" customFormat="1" ht="15.75" customHeight="1"/>
    <row r="456" s="108" customFormat="1" ht="15.75" customHeight="1"/>
    <row r="457" s="108" customFormat="1" ht="15.75" customHeight="1"/>
    <row r="458" s="108" customFormat="1" ht="15.75" customHeight="1"/>
    <row r="459" s="108" customFormat="1" ht="15.75" customHeight="1"/>
    <row r="460" s="108" customFormat="1" ht="15.75" customHeight="1"/>
    <row r="461" s="108" customFormat="1" ht="15.75" customHeight="1"/>
    <row r="462" s="108" customFormat="1" ht="15.75" customHeight="1"/>
    <row r="463" s="108" customFormat="1" ht="15.75" customHeight="1"/>
    <row r="464" s="108" customFormat="1" ht="15.75" customHeight="1"/>
    <row r="465" s="108" customFormat="1" ht="15.75" customHeight="1"/>
    <row r="466" s="108" customFormat="1" ht="15.75" customHeight="1"/>
    <row r="467" s="108" customFormat="1" ht="15.75" customHeight="1"/>
    <row r="468" s="108" customFormat="1" ht="15.75" customHeight="1"/>
    <row r="469" s="108" customFormat="1" ht="15.75" customHeight="1"/>
    <row r="470" s="108" customFormat="1" ht="15.75" customHeight="1"/>
    <row r="471" s="108" customFormat="1" ht="15.75" customHeight="1"/>
    <row r="472" s="108" customFormat="1" ht="15.75" customHeight="1"/>
    <row r="473" s="108" customFormat="1" ht="15.75" customHeight="1"/>
    <row r="474" s="108" customFormat="1" ht="15.75" customHeight="1"/>
    <row r="475" s="108" customFormat="1" ht="15.75" customHeight="1"/>
    <row r="476" s="108" customFormat="1" ht="15.75" customHeight="1"/>
    <row r="477" s="108" customFormat="1" ht="15.75" customHeight="1"/>
    <row r="478" s="108" customFormat="1" ht="15.75" customHeight="1"/>
    <row r="479" s="108" customFormat="1" ht="15.75" customHeight="1"/>
    <row r="480" s="108" customFormat="1" ht="15.75" customHeight="1"/>
    <row r="481" s="108" customFormat="1" ht="15.75" customHeight="1"/>
    <row r="482" s="108" customFormat="1" ht="15.75" customHeight="1"/>
    <row r="483" s="108" customFormat="1" ht="15.75" customHeight="1"/>
    <row r="484" s="108" customFormat="1" ht="15.75" customHeight="1"/>
    <row r="485" s="108" customFormat="1" ht="15.75" customHeight="1"/>
    <row r="486" s="108" customFormat="1" ht="15.75" customHeight="1"/>
    <row r="487" s="108" customFormat="1" ht="15.75" customHeight="1"/>
    <row r="488" s="108" customFormat="1" ht="15.75" customHeight="1"/>
    <row r="489" s="108" customFormat="1" ht="15.75" customHeight="1"/>
    <row r="490" s="108" customFormat="1" ht="15.75" customHeight="1"/>
    <row r="491" s="108" customFormat="1" ht="15.75" customHeight="1"/>
    <row r="492" s="108" customFormat="1" ht="15.75" customHeight="1"/>
    <row r="493" s="108" customFormat="1" ht="15.75" customHeight="1"/>
    <row r="494" s="108" customFormat="1" ht="15.75" customHeight="1"/>
    <row r="495" s="108" customFormat="1" ht="15.75" customHeight="1"/>
    <row r="496" s="108" customFormat="1" ht="15.75" customHeight="1"/>
    <row r="497" s="108" customFormat="1" ht="15.75" customHeight="1"/>
    <row r="498" s="108" customFormat="1" ht="15.75" customHeight="1"/>
    <row r="499" s="108" customFormat="1" ht="15.75" customHeight="1"/>
    <row r="500" s="108" customFormat="1" ht="15.75" customHeight="1"/>
    <row r="501" s="108" customFormat="1" ht="15.75" customHeight="1"/>
    <row r="502" s="108" customFormat="1" ht="15.75" customHeight="1"/>
    <row r="503" s="108" customFormat="1" ht="15.75" customHeight="1"/>
    <row r="504" s="108" customFormat="1" ht="15.75" customHeight="1"/>
    <row r="505" s="108" customFormat="1" ht="15.75" customHeight="1"/>
    <row r="506" s="108" customFormat="1" ht="15.75" customHeight="1"/>
    <row r="507" s="108" customFormat="1" ht="15.75" customHeight="1"/>
    <row r="508" s="108" customFormat="1" ht="15.75" customHeight="1"/>
    <row r="509" s="108" customFormat="1" ht="15.75" customHeight="1"/>
    <row r="510" s="108" customFormat="1" ht="15.75" customHeight="1"/>
    <row r="511" s="108" customFormat="1" ht="15.75" customHeight="1"/>
    <row r="512" s="108" customFormat="1" ht="15.75" customHeight="1"/>
    <row r="513" s="108" customFormat="1" ht="15.75" customHeight="1"/>
    <row r="514" s="108" customFormat="1" ht="15.75" customHeight="1"/>
    <row r="515" s="108" customFormat="1" ht="15.75" customHeight="1"/>
    <row r="516" s="108" customFormat="1" ht="15.75" customHeight="1"/>
    <row r="517" s="108" customFormat="1" ht="15.75" customHeight="1"/>
    <row r="518" s="108" customFormat="1" ht="15.75" customHeight="1"/>
    <row r="519" s="108" customFormat="1" ht="15.75" customHeight="1"/>
    <row r="520" s="108" customFormat="1" ht="15.75" customHeight="1"/>
    <row r="521" s="108" customFormat="1" ht="15.75" customHeight="1"/>
    <row r="522" s="108" customFormat="1" ht="15.75" customHeight="1"/>
    <row r="523" s="108" customFormat="1" ht="15.75" customHeight="1"/>
    <row r="524" s="108" customFormat="1" ht="15.75" customHeight="1"/>
    <row r="525" s="108" customFormat="1" ht="15.75" customHeight="1"/>
    <row r="526" s="108" customFormat="1" ht="15.75" customHeight="1"/>
    <row r="527" s="108" customFormat="1" ht="15.75" customHeight="1"/>
    <row r="528" s="108" customFormat="1" ht="15.75" customHeight="1"/>
    <row r="529" s="108" customFormat="1" ht="15.75" customHeight="1"/>
    <row r="530" s="108" customFormat="1" ht="15.75" customHeight="1"/>
    <row r="531" s="108" customFormat="1" ht="15.75" customHeight="1"/>
    <row r="532" s="108" customFormat="1" ht="15.75" customHeight="1"/>
    <row r="533" s="108" customFormat="1" ht="15.75" customHeight="1"/>
    <row r="534" s="108" customFormat="1" ht="15.75" customHeight="1"/>
    <row r="535" s="108" customFormat="1" ht="15.75" customHeight="1"/>
    <row r="536" s="108" customFormat="1" ht="15.75" customHeight="1"/>
    <row r="537" s="108" customFormat="1" ht="15.75" customHeight="1"/>
    <row r="538" s="108" customFormat="1" ht="15.75" customHeight="1"/>
    <row r="539" s="108" customFormat="1" ht="15.75" customHeight="1"/>
    <row r="540" s="108" customFormat="1" ht="15.75" customHeight="1"/>
    <row r="541" s="108" customFormat="1" ht="15.75" customHeight="1"/>
    <row r="542" s="108" customFormat="1" ht="15.75" customHeight="1"/>
    <row r="543" s="108" customFormat="1" ht="15.75" customHeight="1"/>
    <row r="544" s="108" customFormat="1" ht="15.75" customHeight="1"/>
    <row r="545" s="108" customFormat="1" ht="15.75" customHeight="1"/>
    <row r="546" s="108" customFormat="1" ht="15.75" customHeight="1"/>
    <row r="547" s="108" customFormat="1" ht="15.75" customHeight="1"/>
    <row r="548" s="108" customFormat="1" ht="15.75" customHeight="1"/>
    <row r="549" s="108" customFormat="1" ht="15.75" customHeight="1"/>
    <row r="550" s="108" customFormat="1" ht="15.75" customHeight="1"/>
    <row r="551" s="108" customFormat="1" ht="15.75" customHeight="1"/>
    <row r="552" s="108" customFormat="1" ht="15.75" customHeight="1"/>
    <row r="553" s="108" customFormat="1" ht="15.75" customHeight="1"/>
    <row r="554" s="108" customFormat="1" ht="15.75" customHeight="1"/>
    <row r="555" s="108" customFormat="1" ht="15.75" customHeight="1"/>
    <row r="556" s="108" customFormat="1" ht="15.75" customHeight="1"/>
    <row r="557" s="108" customFormat="1" ht="15.75" customHeight="1"/>
    <row r="558" s="108" customFormat="1" ht="15.75" customHeight="1"/>
    <row r="559" s="108" customFormat="1" ht="15.75" customHeight="1"/>
    <row r="560" s="108" customFormat="1" ht="15.75" customHeight="1"/>
    <row r="561" s="108" customFormat="1" ht="15.75" customHeight="1"/>
    <row r="562" s="108" customFormat="1" ht="15.75" customHeight="1"/>
    <row r="563" s="108" customFormat="1" ht="15.75" customHeight="1"/>
    <row r="564" s="108" customFormat="1" ht="15.75" customHeight="1"/>
    <row r="565" s="108" customFormat="1" ht="15.75" customHeight="1"/>
    <row r="566" s="108" customFormat="1" ht="15.75" customHeight="1"/>
    <row r="567" s="108" customFormat="1" ht="15.75" customHeight="1"/>
    <row r="568" s="108" customFormat="1" ht="15.75" customHeight="1"/>
    <row r="569" s="108" customFormat="1" ht="15.75" customHeight="1"/>
    <row r="570" s="108" customFormat="1" ht="15.75" customHeight="1"/>
    <row r="571" s="108" customFormat="1" ht="15.75" customHeight="1"/>
    <row r="572" s="108" customFormat="1" ht="15.75" customHeight="1"/>
    <row r="573" s="108" customFormat="1" ht="15.75" customHeight="1"/>
    <row r="574" s="108" customFormat="1" ht="15.75" customHeight="1"/>
    <row r="575" s="108" customFormat="1" ht="15.75" customHeight="1"/>
    <row r="576" s="108" customFormat="1" ht="15.75" customHeight="1"/>
    <row r="577" s="108" customFormat="1" ht="15.75" customHeight="1"/>
    <row r="578" s="108" customFormat="1" ht="15.75" customHeight="1"/>
    <row r="579" s="108" customFormat="1" ht="15.75" customHeight="1"/>
    <row r="580" s="108" customFormat="1" ht="15.75" customHeight="1"/>
    <row r="581" s="108" customFormat="1" ht="15.75" customHeight="1"/>
    <row r="582" s="108" customFormat="1" ht="15.75" customHeight="1"/>
    <row r="583" s="108" customFormat="1" ht="15.75" customHeight="1"/>
    <row r="584" s="108" customFormat="1" ht="15.75" customHeight="1"/>
    <row r="585" s="108" customFormat="1" ht="15.75" customHeight="1"/>
    <row r="586" s="108" customFormat="1" ht="15.75" customHeight="1"/>
    <row r="587" s="108" customFormat="1" ht="15.75" customHeight="1"/>
    <row r="588" s="108" customFormat="1" ht="15.75" customHeight="1"/>
    <row r="589" s="108" customFormat="1" ht="15.75" customHeight="1"/>
    <row r="590" s="108" customFormat="1" ht="15.75" customHeight="1"/>
    <row r="591" s="108" customFormat="1" ht="15.75" customHeight="1"/>
    <row r="592" s="108" customFormat="1" ht="15.75" customHeight="1"/>
    <row r="593" s="108" customFormat="1" ht="15.75" customHeight="1"/>
    <row r="594" s="108" customFormat="1" ht="15.75" customHeight="1"/>
    <row r="595" s="108" customFormat="1" ht="15.75" customHeight="1"/>
    <row r="596" s="108" customFormat="1" ht="15.75" customHeight="1"/>
    <row r="597" s="108" customFormat="1" ht="15.75" customHeight="1"/>
    <row r="598" s="108" customFormat="1" ht="15.75" customHeight="1"/>
    <row r="599" s="108" customFormat="1" ht="15.75" customHeight="1"/>
    <row r="600" s="108" customFormat="1" ht="15.75" customHeight="1"/>
    <row r="601" s="108" customFormat="1" ht="15.75" customHeight="1"/>
    <row r="602" s="108" customFormat="1" ht="15.75" customHeight="1"/>
    <row r="603" s="108" customFormat="1" ht="15.75" customHeight="1"/>
    <row r="604" s="108" customFormat="1" ht="15.75" customHeight="1"/>
    <row r="605" s="108" customFormat="1" ht="15.75" customHeight="1"/>
    <row r="606" s="108" customFormat="1" ht="15.75" customHeight="1"/>
    <row r="607" s="108" customFormat="1" ht="15.75" customHeight="1"/>
    <row r="608" s="108" customFormat="1" ht="15.75" customHeight="1"/>
    <row r="609" s="108" customFormat="1" ht="15.75" customHeight="1"/>
    <row r="610" s="108" customFormat="1" ht="15.75" customHeight="1"/>
    <row r="611" s="108" customFormat="1" ht="15.75" customHeight="1"/>
    <row r="612" s="108" customFormat="1" ht="15.75" customHeight="1"/>
    <row r="613" s="108" customFormat="1" ht="15.75" customHeight="1"/>
    <row r="614" s="108" customFormat="1" ht="15.75" customHeight="1"/>
    <row r="615" s="108" customFormat="1" ht="15.75" customHeight="1"/>
    <row r="616" s="108" customFormat="1" ht="15.75" customHeight="1"/>
    <row r="617" s="108" customFormat="1" ht="15.75" customHeight="1"/>
    <row r="618" s="108" customFormat="1" ht="15.75" customHeight="1"/>
    <row r="619" s="108" customFormat="1" ht="15.75" customHeight="1"/>
    <row r="620" s="108" customFormat="1" ht="15.75" customHeight="1"/>
    <row r="621" s="108" customFormat="1" ht="15.75" customHeight="1"/>
    <row r="622" s="108" customFormat="1" ht="15.75" customHeight="1"/>
    <row r="623" s="108" customFormat="1" ht="15.75" customHeight="1"/>
    <row r="624" s="108" customFormat="1" ht="15.75" customHeight="1"/>
    <row r="625" s="108" customFormat="1" ht="15.75" customHeight="1"/>
    <row r="626" s="108" customFormat="1" ht="15.75" customHeight="1"/>
    <row r="627" s="108" customFormat="1" ht="15.75" customHeight="1"/>
    <row r="628" s="108" customFormat="1" ht="15.75" customHeight="1"/>
    <row r="629" s="108" customFormat="1" ht="15.75" customHeight="1"/>
    <row r="630" s="108" customFormat="1" ht="15.75" customHeight="1"/>
    <row r="631" s="108" customFormat="1" ht="15.75" customHeight="1"/>
    <row r="632" s="108" customFormat="1" ht="15.75" customHeight="1"/>
    <row r="633" s="108" customFormat="1" ht="15.75" customHeight="1"/>
    <row r="634" s="108" customFormat="1" ht="15.75" customHeight="1"/>
    <row r="635" s="108" customFormat="1" ht="15.75" customHeight="1"/>
    <row r="636" s="108" customFormat="1" ht="15.75" customHeight="1"/>
    <row r="637" s="108" customFormat="1" ht="15.75" customHeight="1"/>
    <row r="638" s="108" customFormat="1" ht="15.75" customHeight="1"/>
    <row r="639" s="108" customFormat="1" ht="15.75" customHeight="1"/>
    <row r="640" s="108" customFormat="1" ht="15.75" customHeight="1"/>
    <row r="641" s="108" customFormat="1" ht="15.75" customHeight="1"/>
    <row r="642" s="108" customFormat="1" ht="15.75" customHeight="1"/>
    <row r="643" s="108" customFormat="1" ht="15.75" customHeight="1"/>
    <row r="644" s="108" customFormat="1" ht="15.75" customHeight="1"/>
    <row r="645" s="108" customFormat="1" ht="15.75" customHeight="1"/>
    <row r="646" s="108" customFormat="1" ht="15.75" customHeight="1"/>
    <row r="647" s="108" customFormat="1" ht="15.75" customHeight="1"/>
    <row r="648" s="108" customFormat="1" ht="15.75" customHeight="1"/>
    <row r="649" s="108" customFormat="1" ht="15.75" customHeight="1"/>
    <row r="650" s="108" customFormat="1" ht="15.75" customHeight="1"/>
    <row r="651" s="108" customFormat="1" ht="15.75" customHeight="1"/>
    <row r="652" s="108" customFormat="1" ht="15.75" customHeight="1"/>
    <row r="653" s="108" customFormat="1" ht="15.75" customHeight="1"/>
    <row r="654" s="108" customFormat="1" ht="15.75" customHeight="1"/>
    <row r="655" s="108" customFormat="1" ht="15.75" customHeight="1"/>
    <row r="656" s="108" customFormat="1" ht="15.75" customHeight="1"/>
    <row r="657" s="108" customFormat="1" ht="15.75" customHeight="1"/>
    <row r="658" s="108" customFormat="1" ht="15.75" customHeight="1"/>
    <row r="659" s="108" customFormat="1" ht="15.75" customHeight="1"/>
    <row r="660" s="108" customFormat="1" ht="15.75" customHeight="1"/>
    <row r="661" s="108" customFormat="1" ht="15.75" customHeight="1"/>
    <row r="662" s="108" customFormat="1" ht="15.75" customHeight="1"/>
    <row r="663" s="108" customFormat="1" ht="15.75" customHeight="1"/>
    <row r="664" s="108" customFormat="1" ht="15.75" customHeight="1"/>
    <row r="665" s="108" customFormat="1" ht="15.75" customHeight="1"/>
    <row r="666" s="108" customFormat="1" ht="15.75" customHeight="1"/>
    <row r="667" s="108" customFormat="1" ht="15.75" customHeight="1"/>
    <row r="668" s="108" customFormat="1" ht="15.75" customHeight="1"/>
    <row r="669" s="108" customFormat="1" ht="15.75" customHeight="1"/>
    <row r="670" s="108" customFormat="1" ht="15.75" customHeight="1"/>
    <row r="671" s="108" customFormat="1" ht="15.75" customHeight="1"/>
    <row r="672" s="108" customFormat="1" ht="15.75" customHeight="1"/>
    <row r="673" s="108" customFormat="1" ht="15.75" customHeight="1"/>
    <row r="674" s="108" customFormat="1" ht="15.75" customHeight="1"/>
    <row r="675" s="108" customFormat="1" ht="15.75" customHeight="1"/>
    <row r="676" s="108" customFormat="1" ht="15.75" customHeight="1"/>
    <row r="677" s="108" customFormat="1" ht="15.75" customHeight="1"/>
    <row r="678" s="108" customFormat="1" ht="15.75" customHeight="1"/>
    <row r="679" s="108" customFormat="1" ht="15.75" customHeight="1"/>
    <row r="680" s="108" customFormat="1" ht="15.75" customHeight="1"/>
    <row r="681" s="108" customFormat="1" ht="15.75" customHeight="1"/>
    <row r="682" s="108" customFormat="1" ht="15.75" customHeight="1"/>
    <row r="683" s="108" customFormat="1" ht="15.75" customHeight="1"/>
    <row r="684" s="108" customFormat="1" ht="15.75" customHeight="1"/>
    <row r="685" s="108" customFormat="1" ht="15.75" customHeight="1"/>
    <row r="686" s="108" customFormat="1" ht="15.75" customHeight="1"/>
    <row r="687" s="108" customFormat="1" ht="15.75" customHeight="1"/>
    <row r="688" s="108" customFormat="1" ht="15.75" customHeight="1"/>
    <row r="689" s="108" customFormat="1" ht="15.75" customHeight="1"/>
    <row r="690" s="108" customFormat="1" ht="15.75" customHeight="1"/>
    <row r="691" s="108" customFormat="1" ht="15.75" customHeight="1"/>
    <row r="692" s="108" customFormat="1" ht="15.75" customHeight="1"/>
    <row r="693" s="108" customFormat="1" ht="15.75" customHeight="1"/>
    <row r="694" s="108" customFormat="1" ht="15.75" customHeight="1"/>
    <row r="695" s="108" customFormat="1" ht="15.75" customHeight="1"/>
    <row r="696" s="108" customFormat="1" ht="15.75" customHeight="1"/>
    <row r="697" s="108" customFormat="1" ht="15.75" customHeight="1"/>
    <row r="698" s="108" customFormat="1" ht="15.75" customHeight="1"/>
    <row r="699" s="108" customFormat="1" ht="15.75" customHeight="1"/>
    <row r="700" s="108" customFormat="1" ht="15.75" customHeight="1"/>
    <row r="701" s="108" customFormat="1" ht="15.75" customHeight="1"/>
    <row r="702" s="108" customFormat="1" ht="15.75" customHeight="1"/>
    <row r="703" s="108" customFormat="1" ht="15.75" customHeight="1"/>
    <row r="704" s="108" customFormat="1" ht="15.75" customHeight="1"/>
    <row r="705" s="108" customFormat="1" ht="15.75" customHeight="1"/>
    <row r="706" s="108" customFormat="1" ht="15.75" customHeight="1"/>
    <row r="707" s="108" customFormat="1" ht="15.75" customHeight="1"/>
    <row r="708" s="108" customFormat="1" ht="15.75" customHeight="1"/>
    <row r="709" s="108" customFormat="1" ht="15.75" customHeight="1"/>
    <row r="710" s="108" customFormat="1" ht="15.75" customHeight="1"/>
    <row r="711" s="108" customFormat="1" ht="15.75" customHeight="1"/>
    <row r="712" s="108" customFormat="1" ht="15.75" customHeight="1"/>
    <row r="713" s="108" customFormat="1" ht="15.75" customHeight="1"/>
    <row r="714" s="108" customFormat="1" ht="15.75" customHeight="1"/>
    <row r="715" s="108" customFormat="1" ht="15.75" customHeight="1"/>
    <row r="716" s="108" customFormat="1" ht="15.75" customHeight="1"/>
    <row r="717" s="108" customFormat="1" ht="15.75" customHeight="1"/>
    <row r="718" s="108" customFormat="1" ht="15.75" customHeight="1"/>
    <row r="719" s="108" customFormat="1" ht="15.75" customHeight="1"/>
    <row r="720" s="108" customFormat="1" ht="15.75" customHeight="1"/>
    <row r="721" s="108" customFormat="1" ht="15.75" customHeight="1"/>
    <row r="722" s="108" customFormat="1" ht="15.75" customHeight="1"/>
    <row r="723" s="108" customFormat="1" ht="15.75" customHeight="1"/>
    <row r="724" s="108" customFormat="1" ht="15.75" customHeight="1"/>
    <row r="725" s="108" customFormat="1" ht="15.75" customHeight="1"/>
    <row r="726" s="108" customFormat="1" ht="15.75" customHeight="1"/>
    <row r="727" s="108" customFormat="1" ht="15.75" customHeight="1"/>
    <row r="728" s="108" customFormat="1" ht="15.75" customHeight="1"/>
    <row r="729" s="108" customFormat="1" ht="15.75" customHeight="1"/>
    <row r="730" s="108" customFormat="1" ht="15.75" customHeight="1"/>
    <row r="731" s="108" customFormat="1" ht="15.75" customHeight="1"/>
    <row r="732" s="108" customFormat="1" ht="15.75" customHeight="1"/>
    <row r="733" s="108" customFormat="1" ht="15.75" customHeight="1"/>
    <row r="734" s="108" customFormat="1" ht="15.75" customHeight="1"/>
    <row r="735" s="108" customFormat="1" ht="15.75" customHeight="1"/>
    <row r="736" s="108" customFormat="1" ht="15.75" customHeight="1"/>
    <row r="737" s="108" customFormat="1" ht="15.75" customHeight="1"/>
    <row r="738" s="108" customFormat="1" ht="15.75" customHeight="1"/>
    <row r="739" s="108" customFormat="1" ht="15.75" customHeight="1"/>
    <row r="740" s="108" customFormat="1" ht="15.75" customHeight="1"/>
    <row r="741" s="108" customFormat="1" ht="15.75" customHeight="1"/>
    <row r="742" s="108" customFormat="1" ht="15.75" customHeight="1"/>
    <row r="743" s="108" customFormat="1" ht="15.75" customHeight="1"/>
    <row r="744" s="108" customFormat="1" ht="15.75" customHeight="1"/>
    <row r="745" s="108" customFormat="1" ht="15.75" customHeight="1"/>
    <row r="746" s="108" customFormat="1" ht="15.75" customHeight="1"/>
    <row r="747" s="108" customFormat="1" ht="15.75" customHeight="1"/>
    <row r="748" s="108" customFormat="1" ht="15.75" customHeight="1"/>
    <row r="749" s="108" customFormat="1" ht="15.75" customHeight="1"/>
    <row r="750" s="108" customFormat="1" ht="15.75" customHeight="1"/>
    <row r="751" s="108" customFormat="1" ht="15.75" customHeight="1"/>
    <row r="752" s="108" customFormat="1" ht="15.75" customHeight="1"/>
    <row r="753" s="108" customFormat="1" ht="15.75" customHeight="1"/>
    <row r="754" s="108" customFormat="1" ht="15.75" customHeight="1"/>
    <row r="755" s="108" customFormat="1" ht="15.75" customHeight="1"/>
    <row r="756" s="108" customFormat="1" ht="15.75" customHeight="1"/>
    <row r="757" s="108" customFormat="1" ht="15.75" customHeight="1"/>
    <row r="758" s="108" customFormat="1" ht="15.75" customHeight="1"/>
    <row r="759" s="108" customFormat="1" ht="15.75" customHeight="1"/>
    <row r="760" s="108" customFormat="1" ht="15.75" customHeight="1"/>
    <row r="761" s="108" customFormat="1" ht="15.75" customHeight="1"/>
    <row r="762" s="108" customFormat="1" ht="15.75" customHeight="1"/>
    <row r="763" s="108" customFormat="1" ht="15.75" customHeight="1"/>
    <row r="764" s="108" customFormat="1" ht="15.75" customHeight="1"/>
    <row r="765" s="108" customFormat="1" ht="15.75" customHeight="1"/>
    <row r="766" s="108" customFormat="1" ht="15.75" customHeight="1"/>
    <row r="767" s="108" customFormat="1" ht="15.75" customHeight="1"/>
    <row r="768" s="108" customFormat="1" ht="15.75" customHeight="1"/>
    <row r="769" s="108" customFormat="1" ht="15.75" customHeight="1"/>
    <row r="770" s="108" customFormat="1" ht="15.75" customHeight="1"/>
    <row r="771" s="108" customFormat="1" ht="15.75" customHeight="1"/>
    <row r="772" s="108" customFormat="1" ht="15.75" customHeight="1"/>
    <row r="773" s="108" customFormat="1" ht="15.75" customHeight="1"/>
    <row r="774" s="108" customFormat="1" ht="15.75" customHeight="1"/>
    <row r="775" s="108" customFormat="1" ht="15.75" customHeight="1"/>
    <row r="776" s="108" customFormat="1" ht="15.75" customHeight="1"/>
    <row r="777" s="108" customFormat="1" ht="15.75" customHeight="1"/>
    <row r="778" s="108" customFormat="1" ht="15.75" customHeight="1"/>
    <row r="779" s="108" customFormat="1" ht="15.75" customHeight="1"/>
    <row r="780" s="108" customFormat="1" ht="15.75" customHeight="1"/>
    <row r="781" s="108" customFormat="1" ht="15.75" customHeight="1"/>
    <row r="782" s="108" customFormat="1" ht="15.75" customHeight="1"/>
    <row r="783" s="108" customFormat="1" ht="15.75" customHeight="1"/>
    <row r="784" s="108" customFormat="1" ht="15.75" customHeight="1"/>
    <row r="785" s="108" customFormat="1" ht="15.75" customHeight="1"/>
    <row r="786" s="108" customFormat="1" ht="15.75" customHeight="1"/>
    <row r="787" s="108" customFormat="1" ht="15.75" customHeight="1"/>
    <row r="788" s="108" customFormat="1" ht="15.75" customHeight="1"/>
    <row r="789" s="108" customFormat="1" ht="15.75" customHeight="1"/>
    <row r="790" s="108" customFormat="1" ht="15.75" customHeight="1"/>
    <row r="791" s="108" customFormat="1" ht="15.75" customHeight="1"/>
    <row r="792" s="108" customFormat="1" ht="15.75" customHeight="1"/>
    <row r="793" s="108" customFormat="1" ht="15.75" customHeight="1"/>
    <row r="794" s="108" customFormat="1" ht="15.75" customHeight="1"/>
    <row r="795" s="108" customFormat="1" ht="15.75" customHeight="1"/>
    <row r="796" s="108" customFormat="1" ht="15.75" customHeight="1"/>
    <row r="797" s="108" customFormat="1" ht="15.75" customHeight="1"/>
    <row r="798" s="108" customFormat="1" ht="15.75" customHeight="1"/>
    <row r="799" s="108" customFormat="1" ht="15.75" customHeight="1"/>
    <row r="800" s="108" customFormat="1" ht="15.75" customHeight="1"/>
    <row r="801" s="108" customFormat="1" ht="15.75" customHeight="1"/>
    <row r="802" s="108" customFormat="1" ht="15.75" customHeight="1"/>
    <row r="803" s="108" customFormat="1" ht="15.75" customHeight="1"/>
    <row r="804" s="108" customFormat="1" ht="15.75" customHeight="1"/>
    <row r="805" s="108" customFormat="1" ht="15.75" customHeight="1"/>
    <row r="806" s="108" customFormat="1" ht="15.75" customHeight="1"/>
    <row r="807" s="108" customFormat="1" ht="15.75" customHeight="1"/>
    <row r="808" s="108" customFormat="1" ht="15.75" customHeight="1"/>
    <row r="809" s="108" customFormat="1" ht="15.75" customHeight="1"/>
    <row r="810" s="108" customFormat="1" ht="15.75" customHeight="1"/>
    <row r="811" s="108" customFormat="1" ht="15.75" customHeight="1"/>
    <row r="812" s="108" customFormat="1" ht="15.75" customHeight="1"/>
    <row r="813" s="108" customFormat="1" ht="15.75" customHeight="1"/>
    <row r="814" s="108" customFormat="1" ht="15.75" customHeight="1"/>
    <row r="815" s="108" customFormat="1" ht="15.75" customHeight="1"/>
    <row r="816" s="108" customFormat="1" ht="15.75" customHeight="1"/>
    <row r="817" s="108" customFormat="1" ht="15.75" customHeight="1"/>
    <row r="818" s="108" customFormat="1" ht="15.75" customHeight="1"/>
    <row r="819" s="108" customFormat="1" ht="15.75" customHeight="1"/>
    <row r="820" s="108" customFormat="1" ht="15.75" customHeight="1"/>
    <row r="821" s="108" customFormat="1" ht="15.75" customHeight="1"/>
    <row r="822" s="108" customFormat="1" ht="15.75" customHeight="1"/>
    <row r="823" s="108" customFormat="1" ht="15.75" customHeight="1"/>
    <row r="824" s="108" customFormat="1" ht="15.75" customHeight="1"/>
    <row r="825" s="108" customFormat="1" ht="15.75" customHeight="1"/>
    <row r="826" s="108" customFormat="1" ht="15.75" customHeight="1"/>
    <row r="827" s="108" customFormat="1" ht="15.75" customHeight="1"/>
    <row r="828" s="108" customFormat="1" ht="15.75" customHeight="1"/>
    <row r="829" s="108" customFormat="1" ht="15.75" customHeight="1"/>
    <row r="830" s="108" customFormat="1" ht="15.75" customHeight="1"/>
    <row r="831" s="108" customFormat="1" ht="15.75" customHeight="1"/>
    <row r="832" s="108" customFormat="1" ht="15.75" customHeight="1"/>
    <row r="833" s="108" customFormat="1" ht="15.75" customHeight="1"/>
    <row r="834" s="108" customFormat="1" ht="15.75" customHeight="1"/>
    <row r="835" s="108" customFormat="1" ht="15.75" customHeight="1"/>
    <row r="836" s="108" customFormat="1" ht="15.75" customHeight="1"/>
    <row r="837" s="108" customFormat="1" ht="15.75" customHeight="1"/>
    <row r="838" s="108" customFormat="1" ht="15.75" customHeight="1"/>
    <row r="839" s="108" customFormat="1" ht="15.75" customHeight="1"/>
    <row r="840" s="108" customFormat="1" ht="15.75" customHeight="1"/>
    <row r="841" s="108" customFormat="1" ht="15.75" customHeight="1"/>
    <row r="842" s="108" customFormat="1" ht="15.75" customHeight="1"/>
    <row r="843" s="108" customFormat="1" ht="15.75" customHeight="1"/>
    <row r="844" s="108" customFormat="1" ht="15.75" customHeight="1"/>
    <row r="845" s="108" customFormat="1" ht="15.75" customHeight="1"/>
    <row r="846" s="108" customFormat="1" ht="15.75" customHeight="1"/>
    <row r="847" s="108" customFormat="1" ht="15.75" customHeight="1"/>
    <row r="848" s="108" customFormat="1" ht="15.75" customHeight="1"/>
    <row r="849" s="108" customFormat="1" ht="15.75" customHeight="1"/>
    <row r="850" s="108" customFormat="1" ht="15.75" customHeight="1"/>
    <row r="851" s="108" customFormat="1" ht="15.75" customHeight="1"/>
    <row r="852" s="108" customFormat="1" ht="15.75" customHeight="1"/>
    <row r="853" s="108" customFormat="1" ht="15.75" customHeight="1"/>
    <row r="854" s="108" customFormat="1" ht="15.75" customHeight="1"/>
    <row r="855" s="108" customFormat="1" ht="15.75" customHeight="1"/>
    <row r="856" s="108" customFormat="1" ht="15.75" customHeight="1"/>
    <row r="857" s="108" customFormat="1" ht="15.75" customHeight="1"/>
    <row r="858" s="108" customFormat="1" ht="15.75" customHeight="1"/>
    <row r="859" s="108" customFormat="1" ht="15.75" customHeight="1"/>
    <row r="860" s="108" customFormat="1" ht="15.75" customHeight="1"/>
    <row r="861" s="108" customFormat="1" ht="15.75" customHeight="1"/>
    <row r="862" s="108" customFormat="1" ht="15.75" customHeight="1"/>
    <row r="863" s="108" customFormat="1" ht="15.75" customHeight="1"/>
    <row r="864" s="108" customFormat="1" ht="15.75" customHeight="1"/>
    <row r="865" s="108" customFormat="1" ht="15.75" customHeight="1"/>
    <row r="866" s="108" customFormat="1" ht="15.75" customHeight="1"/>
    <row r="867" s="108" customFormat="1" ht="15.75" customHeight="1"/>
    <row r="868" s="108" customFormat="1" ht="15.75" customHeight="1"/>
    <row r="869" s="108" customFormat="1" ht="15.75" customHeight="1"/>
    <row r="870" s="108" customFormat="1" ht="15.75" customHeight="1"/>
    <row r="871" s="108" customFormat="1" ht="15.75" customHeight="1"/>
    <row r="872" s="108" customFormat="1" ht="15.75" customHeight="1"/>
    <row r="873" s="108" customFormat="1" ht="15.75" customHeight="1"/>
    <row r="874" s="108" customFormat="1" ht="15.75" customHeight="1"/>
    <row r="875" s="108" customFormat="1" ht="15.75" customHeight="1"/>
    <row r="876" s="108" customFormat="1" ht="15.75" customHeight="1"/>
    <row r="877" s="108" customFormat="1" ht="15.75" customHeight="1"/>
    <row r="878" s="108" customFormat="1" ht="15.75" customHeight="1"/>
    <row r="879" s="108" customFormat="1" ht="15.75" customHeight="1"/>
    <row r="880" s="108" customFormat="1" ht="15.75" customHeight="1"/>
    <row r="881" s="108" customFormat="1" ht="15.75" customHeight="1"/>
    <row r="882" s="108" customFormat="1" ht="15.75" customHeight="1"/>
    <row r="883" s="108" customFormat="1" ht="15.75" customHeight="1"/>
    <row r="884" s="108" customFormat="1" ht="15.75" customHeight="1"/>
    <row r="885" s="108" customFormat="1" ht="15.75" customHeight="1"/>
    <row r="886" s="108" customFormat="1" ht="15.75" customHeight="1"/>
    <row r="887" s="108" customFormat="1" ht="15.75" customHeight="1"/>
    <row r="888" s="108" customFormat="1" ht="15.75" customHeight="1"/>
    <row r="889" s="108" customFormat="1" ht="15.75" customHeight="1"/>
    <row r="890" s="108" customFormat="1" ht="15.75" customHeight="1"/>
    <row r="891" s="108" customFormat="1" ht="15.75" customHeight="1"/>
    <row r="892" s="108" customFormat="1" ht="15.75" customHeight="1"/>
    <row r="893" s="108" customFormat="1" ht="15.75" customHeight="1"/>
    <row r="894" s="108" customFormat="1" ht="15.75" customHeight="1"/>
    <row r="895" s="108" customFormat="1" ht="15.75" customHeight="1"/>
    <row r="896" s="108" customFormat="1" ht="15.75" customHeight="1"/>
    <row r="897" s="108" customFormat="1" ht="15.75" customHeight="1"/>
    <row r="898" s="108" customFormat="1" ht="15.75" customHeight="1"/>
    <row r="899" s="108" customFormat="1" ht="15.75" customHeight="1"/>
    <row r="900" s="108" customFormat="1" ht="15.75" customHeight="1"/>
    <row r="901" s="108" customFormat="1" ht="15.75" customHeight="1"/>
    <row r="902" s="108" customFormat="1" ht="15.75" customHeight="1"/>
    <row r="903" s="108" customFormat="1" ht="15.75" customHeight="1"/>
    <row r="904" s="108" customFormat="1" ht="15.75" customHeight="1"/>
    <row r="905" s="108" customFormat="1" ht="15.75" customHeight="1"/>
    <row r="906" s="108" customFormat="1" ht="15.75" customHeight="1"/>
    <row r="907" s="108" customFormat="1" ht="15.75" customHeight="1"/>
    <row r="908" s="108" customFormat="1" ht="15.75" customHeight="1"/>
    <row r="909" s="108" customFormat="1" ht="15.75" customHeight="1"/>
    <row r="910" s="108" customFormat="1" ht="15.75" customHeight="1"/>
    <row r="911" s="108" customFormat="1" ht="15.75" customHeight="1"/>
    <row r="912" s="108" customFormat="1" ht="15.75" customHeight="1"/>
    <row r="913" s="108" customFormat="1" ht="15.75" customHeight="1"/>
    <row r="914" s="108" customFormat="1" ht="15.75" customHeight="1"/>
    <row r="915" s="108" customFormat="1" ht="15.75" customHeight="1"/>
    <row r="916" s="108" customFormat="1" ht="15.75" customHeight="1"/>
    <row r="917" s="108" customFormat="1" ht="15.75" customHeight="1"/>
    <row r="918" s="108" customFormat="1" ht="15.75" customHeight="1"/>
    <row r="919" s="108" customFormat="1" ht="15.75" customHeight="1"/>
    <row r="920" s="108" customFormat="1" ht="15.75" customHeight="1"/>
    <row r="921" s="108" customFormat="1" ht="15.75" customHeight="1"/>
    <row r="922" s="108" customFormat="1" ht="15.75" customHeight="1"/>
    <row r="923" s="108" customFormat="1" ht="15.75" customHeight="1"/>
    <row r="924" s="108" customFormat="1" ht="15.75" customHeight="1"/>
    <row r="925" s="108" customFormat="1" ht="15.75" customHeight="1"/>
    <row r="926" s="108" customFormat="1" ht="15.75" customHeight="1"/>
    <row r="927" s="108" customFormat="1" ht="15.75" customHeight="1"/>
    <row r="928" s="108" customFormat="1" ht="15.75" customHeight="1"/>
    <row r="929" s="108" customFormat="1" ht="15.75" customHeight="1"/>
    <row r="930" s="108" customFormat="1" ht="15.75" customHeight="1"/>
    <row r="931" s="108" customFormat="1" ht="15.75" customHeight="1"/>
    <row r="932" s="108" customFormat="1" ht="15.75" customHeight="1"/>
    <row r="933" s="108" customFormat="1" ht="15.75" customHeight="1"/>
    <row r="934" s="108" customFormat="1" ht="15.75" customHeight="1"/>
    <row r="935" s="108" customFormat="1" ht="15.75" customHeight="1"/>
    <row r="936" s="108" customFormat="1" ht="15.75" customHeight="1"/>
    <row r="937" s="108" customFormat="1" ht="15.75" customHeight="1"/>
    <row r="938" s="108" customFormat="1" ht="15.75" customHeight="1"/>
    <row r="939" s="108" customFormat="1" ht="15.75" customHeight="1"/>
    <row r="940" s="108" customFormat="1" ht="15.75" customHeight="1"/>
    <row r="941" s="108" customFormat="1" ht="15.75" customHeight="1"/>
    <row r="942" s="108" customFormat="1" ht="15.75" customHeight="1"/>
    <row r="943" s="108" customFormat="1" ht="15.75" customHeight="1"/>
    <row r="944" s="108" customFormat="1" ht="15.75" customHeight="1"/>
    <row r="945" s="108" customFormat="1" ht="15.75" customHeight="1"/>
    <row r="946" s="108" customFormat="1" ht="15.75" customHeight="1"/>
    <row r="947" s="108" customFormat="1" ht="15.75" customHeight="1"/>
    <row r="948" s="108" customFormat="1" ht="15.75" customHeight="1"/>
    <row r="949" s="108" customFormat="1" ht="15.75" customHeight="1"/>
    <row r="950" s="108" customFormat="1" ht="15.75" customHeight="1"/>
    <row r="951" s="108" customFormat="1" ht="15.75" customHeight="1"/>
    <row r="952" s="108" customFormat="1" ht="15.75" customHeight="1"/>
    <row r="953" s="108" customFormat="1" ht="15.75" customHeight="1"/>
    <row r="954" s="108" customFormat="1" ht="15.75" customHeight="1"/>
    <row r="955" s="108" customFormat="1" ht="15.75" customHeight="1"/>
    <row r="956" s="108" customFormat="1" ht="15.75" customHeight="1"/>
    <row r="957" s="108" customFormat="1" ht="15.75" customHeight="1"/>
    <row r="958" s="108" customFormat="1" ht="15.75" customHeight="1"/>
    <row r="959" s="108" customFormat="1" ht="15.75" customHeight="1"/>
    <row r="960" s="108" customFormat="1" ht="15.75" customHeight="1"/>
    <row r="961" s="108" customFormat="1" ht="15.75" customHeight="1"/>
    <row r="962" s="108" customFormat="1" ht="15.75" customHeight="1"/>
    <row r="963" s="108" customFormat="1" ht="15.75" customHeight="1"/>
    <row r="964" s="108" customFormat="1" ht="15.75" customHeight="1"/>
    <row r="965" s="108" customFormat="1" ht="15.75" customHeight="1"/>
    <row r="966" s="108" customFormat="1" ht="15.75" customHeight="1"/>
    <row r="967" s="108" customFormat="1" ht="15.75" customHeight="1"/>
    <row r="968" s="108" customFormat="1" ht="15.75" customHeight="1"/>
    <row r="969" s="108" customFormat="1" ht="15.75" customHeight="1"/>
    <row r="970" s="108" customFormat="1" ht="15.75" customHeight="1"/>
    <row r="971" s="108" customFormat="1" ht="15.75" customHeight="1"/>
    <row r="972" s="108" customFormat="1" ht="15.75" customHeight="1"/>
    <row r="973" s="108" customFormat="1" ht="15.75" customHeight="1"/>
    <row r="974" s="108" customFormat="1" ht="15.75" customHeight="1"/>
    <row r="975" s="108" customFormat="1" ht="15.75" customHeight="1"/>
    <row r="976" s="108" customFormat="1" ht="15.75" customHeight="1"/>
    <row r="977" s="108" customFormat="1" ht="15.75" customHeight="1"/>
    <row r="978" s="108" customFormat="1" ht="15.75" customHeight="1"/>
    <row r="979" s="108" customFormat="1" ht="15.75" customHeight="1"/>
    <row r="980" s="108" customFormat="1" ht="15.75" customHeight="1"/>
    <row r="981" s="108" customFormat="1" ht="15.75" customHeight="1"/>
    <row r="982" s="108" customFormat="1" ht="15.75" customHeight="1"/>
    <row r="983" s="108" customFormat="1" ht="15.75" customHeight="1"/>
    <row r="984" s="108" customFormat="1" ht="15.75" customHeight="1"/>
    <row r="985" s="108" customFormat="1" ht="15.75" customHeight="1"/>
    <row r="986" s="108" customFormat="1" ht="15.75" customHeight="1"/>
    <row r="987" s="108" customFormat="1" ht="15.75" customHeight="1"/>
    <row r="988" s="108" customFormat="1" ht="15.75" customHeight="1"/>
    <row r="989" s="108" customFormat="1" ht="15.75" customHeight="1"/>
    <row r="990" s="108" customFormat="1" ht="15.75" customHeight="1"/>
    <row r="991" s="108" customFormat="1" ht="15.75" customHeight="1"/>
    <row r="992" s="108" customFormat="1" ht="15.75" customHeight="1"/>
    <row r="993" s="108" customFormat="1" ht="15.75" customHeight="1"/>
    <row r="994" s="108" customFormat="1" ht="15.75" customHeight="1"/>
    <row r="995" s="108" customFormat="1" ht="15.75" customHeight="1"/>
    <row r="996" s="108" customFormat="1" ht="15.75" customHeight="1"/>
    <row r="997" s="108" customFormat="1" ht="15.75" customHeight="1"/>
    <row r="998" s="108" customFormat="1" ht="15.75" customHeight="1"/>
    <row r="999" s="108" customFormat="1" ht="15.75" customHeight="1"/>
    <row r="1000" s="108" customFormat="1" ht="15.75" customHeight="1"/>
  </sheetData>
  <mergeCells count="3">
    <mergeCell ref="A2:B2"/>
    <mergeCell ref="A4:A8"/>
    <mergeCell ref="A9:A1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3330B-522C-494B-B370-E6C20A96EB0F}">
  <sheetPr>
    <outlinePr summaryBelow="0" summaryRight="0"/>
  </sheetPr>
  <dimension ref="A1:Z943"/>
  <sheetViews>
    <sheetView topLeftCell="B22" workbookViewId="0">
      <selection activeCell="C23" sqref="C23"/>
    </sheetView>
  </sheetViews>
  <sheetFormatPr defaultColWidth="12.5703125" defaultRowHeight="15.6"/>
  <cols>
    <col min="1" max="1" width="74.42578125" style="108" customWidth="1"/>
    <col min="2" max="2" width="12.28515625" style="197" customWidth="1"/>
    <col min="3" max="3" width="94" style="108" customWidth="1"/>
    <col min="4" max="4" width="80.42578125" style="146" customWidth="1"/>
    <col min="5" max="26" width="14.42578125" style="108" customWidth="1"/>
    <col min="27" max="16384" width="12.5703125" style="108"/>
  </cols>
  <sheetData>
    <row r="1" spans="1:26" s="146" customFormat="1" ht="18" customHeight="1">
      <c r="A1" s="429" t="s">
        <v>517</v>
      </c>
      <c r="B1" s="511"/>
      <c r="C1" s="511"/>
      <c r="D1" s="511"/>
      <c r="E1" s="145"/>
      <c r="F1" s="145"/>
      <c r="G1" s="145"/>
      <c r="H1" s="145"/>
      <c r="I1" s="145"/>
      <c r="J1" s="145"/>
      <c r="K1" s="145"/>
      <c r="L1" s="145"/>
      <c r="M1" s="145"/>
      <c r="N1" s="145"/>
      <c r="O1" s="145"/>
      <c r="P1" s="145"/>
      <c r="Q1" s="145"/>
      <c r="R1" s="145"/>
      <c r="S1" s="145"/>
      <c r="T1" s="145"/>
      <c r="U1" s="145"/>
      <c r="V1" s="145"/>
      <c r="W1" s="145"/>
      <c r="X1" s="145"/>
      <c r="Y1" s="145"/>
      <c r="Z1" s="145"/>
    </row>
    <row r="2" spans="1:26" ht="12.6">
      <c r="A2" s="430" t="s">
        <v>81</v>
      </c>
      <c r="B2" s="431" t="s">
        <v>518</v>
      </c>
      <c r="C2" s="430" t="s">
        <v>83</v>
      </c>
      <c r="D2" s="430" t="s">
        <v>84</v>
      </c>
      <c r="E2" s="112"/>
      <c r="F2" s="112"/>
      <c r="G2" s="112"/>
      <c r="H2" s="112"/>
      <c r="I2" s="112"/>
      <c r="J2" s="112"/>
      <c r="K2" s="112"/>
      <c r="L2" s="112"/>
      <c r="M2" s="112"/>
      <c r="N2" s="112"/>
      <c r="O2" s="112"/>
      <c r="P2" s="112"/>
      <c r="Q2" s="112"/>
      <c r="R2" s="112"/>
      <c r="S2" s="112"/>
      <c r="T2" s="112"/>
      <c r="U2" s="112"/>
      <c r="V2" s="112"/>
      <c r="W2" s="112"/>
      <c r="X2" s="112"/>
      <c r="Y2" s="112"/>
      <c r="Z2" s="112"/>
    </row>
    <row r="3" spans="1:26" ht="49.5" customHeight="1">
      <c r="A3" s="436"/>
      <c r="B3" s="438"/>
      <c r="C3" s="436"/>
      <c r="D3" s="436"/>
      <c r="F3" s="112"/>
      <c r="G3" s="112"/>
      <c r="H3" s="112"/>
      <c r="I3" s="112"/>
      <c r="J3" s="112"/>
      <c r="K3" s="112"/>
      <c r="L3" s="112"/>
      <c r="M3" s="112"/>
      <c r="N3" s="112"/>
      <c r="O3" s="112"/>
      <c r="P3" s="112"/>
      <c r="Q3" s="112"/>
      <c r="R3" s="112"/>
      <c r="S3" s="112"/>
      <c r="T3" s="112"/>
      <c r="U3" s="112"/>
      <c r="V3" s="112"/>
      <c r="W3" s="112"/>
      <c r="X3" s="112"/>
      <c r="Y3" s="112"/>
      <c r="Z3" s="112"/>
    </row>
    <row r="4" spans="1:26" ht="248.1">
      <c r="A4" s="142" t="s">
        <v>519</v>
      </c>
      <c r="B4" s="134">
        <v>1</v>
      </c>
      <c r="C4" s="141" t="s">
        <v>520</v>
      </c>
      <c r="D4" s="149" t="s">
        <v>521</v>
      </c>
      <c r="F4" s="112"/>
      <c r="G4" s="112"/>
      <c r="H4" s="112"/>
      <c r="I4" s="112"/>
      <c r="J4" s="112"/>
      <c r="K4" s="112"/>
      <c r="L4" s="112"/>
      <c r="M4" s="112"/>
      <c r="N4" s="112"/>
      <c r="O4" s="112"/>
      <c r="P4" s="112"/>
      <c r="Q4" s="112"/>
      <c r="R4" s="112"/>
      <c r="S4" s="112"/>
      <c r="T4" s="112"/>
      <c r="U4" s="112"/>
      <c r="V4" s="112"/>
      <c r="W4" s="112"/>
      <c r="X4" s="112"/>
      <c r="Y4" s="112"/>
      <c r="Z4" s="112"/>
    </row>
    <row r="5" spans="1:26" s="146" customFormat="1">
      <c r="A5" s="428" t="s">
        <v>522</v>
      </c>
      <c r="B5" s="512"/>
      <c r="C5" s="512"/>
      <c r="D5" s="513"/>
      <c r="E5" s="145"/>
      <c r="F5" s="145"/>
      <c r="G5" s="145"/>
      <c r="H5" s="145"/>
      <c r="I5" s="145"/>
      <c r="J5" s="145"/>
      <c r="K5" s="145"/>
      <c r="L5" s="145"/>
      <c r="M5" s="145"/>
      <c r="N5" s="145"/>
      <c r="O5" s="145"/>
      <c r="P5" s="145"/>
      <c r="Q5" s="145"/>
      <c r="R5" s="145"/>
      <c r="S5" s="145"/>
      <c r="T5" s="145"/>
      <c r="U5" s="145"/>
      <c r="V5" s="145"/>
      <c r="W5" s="145"/>
      <c r="X5" s="145"/>
      <c r="Y5" s="145"/>
      <c r="Z5" s="145"/>
    </row>
    <row r="6" spans="1:26" ht="108.6">
      <c r="A6" s="142" t="s">
        <v>523</v>
      </c>
      <c r="B6" s="134">
        <v>1</v>
      </c>
      <c r="C6" s="141" t="s">
        <v>524</v>
      </c>
      <c r="D6" s="130" t="s">
        <v>525</v>
      </c>
      <c r="E6" s="112"/>
      <c r="F6" s="112"/>
      <c r="G6" s="112"/>
      <c r="H6" s="112"/>
      <c r="I6" s="112"/>
      <c r="J6" s="112"/>
      <c r="K6" s="112"/>
      <c r="L6" s="112"/>
      <c r="M6" s="112"/>
      <c r="N6" s="112"/>
      <c r="O6" s="112"/>
      <c r="P6" s="112"/>
      <c r="Q6" s="112"/>
      <c r="R6" s="112"/>
      <c r="S6" s="112"/>
      <c r="T6" s="112"/>
      <c r="U6" s="112"/>
      <c r="V6" s="112"/>
      <c r="W6" s="112"/>
      <c r="X6" s="112"/>
      <c r="Y6" s="112"/>
      <c r="Z6" s="112"/>
    </row>
    <row r="7" spans="1:26" s="146" customFormat="1" ht="30.95">
      <c r="A7" s="144" t="s">
        <v>526</v>
      </c>
      <c r="B7" s="189">
        <v>0</v>
      </c>
      <c r="C7" s="121" t="s">
        <v>527</v>
      </c>
      <c r="D7" s="129" t="s">
        <v>528</v>
      </c>
      <c r="E7" s="145"/>
      <c r="F7" s="145"/>
      <c r="G7" s="145"/>
      <c r="H7" s="145"/>
      <c r="I7" s="145"/>
      <c r="J7" s="145"/>
      <c r="K7" s="145"/>
      <c r="L7" s="145"/>
      <c r="M7" s="145"/>
      <c r="N7" s="145"/>
      <c r="O7" s="145"/>
      <c r="P7" s="145"/>
      <c r="Q7" s="145"/>
      <c r="R7" s="145"/>
      <c r="S7" s="145"/>
      <c r="T7" s="145"/>
      <c r="U7" s="145"/>
      <c r="V7" s="145"/>
      <c r="W7" s="145"/>
      <c r="X7" s="145"/>
      <c r="Y7" s="145"/>
      <c r="Z7" s="145"/>
    </row>
    <row r="8" spans="1:26" s="146" customFormat="1" ht="30.95">
      <c r="A8" s="144" t="s">
        <v>529</v>
      </c>
      <c r="B8" s="189">
        <v>1</v>
      </c>
      <c r="C8" s="121" t="s">
        <v>530</v>
      </c>
      <c r="D8" s="129" t="s">
        <v>531</v>
      </c>
      <c r="E8" s="145"/>
      <c r="F8" s="145"/>
      <c r="G8" s="145"/>
      <c r="H8" s="145"/>
      <c r="I8" s="145"/>
      <c r="J8" s="145"/>
      <c r="K8" s="145"/>
      <c r="L8" s="145"/>
      <c r="M8" s="145"/>
      <c r="N8" s="145"/>
      <c r="O8" s="145"/>
      <c r="P8" s="145"/>
      <c r="Q8" s="145"/>
      <c r="R8" s="145"/>
      <c r="S8" s="145"/>
      <c r="T8" s="145"/>
      <c r="U8" s="145"/>
      <c r="V8" s="145"/>
      <c r="W8" s="145"/>
      <c r="X8" s="145"/>
      <c r="Y8" s="145"/>
      <c r="Z8" s="145"/>
    </row>
    <row r="9" spans="1:26" s="146" customFormat="1">
      <c r="A9" s="428" t="s">
        <v>532</v>
      </c>
      <c r="B9" s="512"/>
      <c r="C9" s="512"/>
      <c r="D9" s="513"/>
      <c r="E9" s="145"/>
      <c r="F9" s="145"/>
      <c r="G9" s="145"/>
      <c r="H9" s="145"/>
      <c r="I9" s="145"/>
      <c r="J9" s="145"/>
      <c r="K9" s="145"/>
      <c r="L9" s="145"/>
      <c r="M9" s="145"/>
      <c r="N9" s="145"/>
      <c r="O9" s="145"/>
      <c r="P9" s="145"/>
      <c r="Q9" s="145"/>
      <c r="R9" s="145"/>
      <c r="S9" s="145"/>
      <c r="T9" s="145"/>
      <c r="U9" s="145"/>
      <c r="V9" s="145"/>
      <c r="W9" s="145"/>
      <c r="X9" s="145"/>
      <c r="Y9" s="145"/>
      <c r="Z9" s="145"/>
    </row>
    <row r="10" spans="1:26" s="146" customFormat="1" ht="93">
      <c r="A10" s="144" t="s">
        <v>533</v>
      </c>
      <c r="B10" s="189">
        <v>1</v>
      </c>
      <c r="C10" s="121" t="s">
        <v>534</v>
      </c>
      <c r="D10" s="130" t="s">
        <v>535</v>
      </c>
      <c r="E10" s="145"/>
      <c r="F10" s="145"/>
      <c r="G10" s="145"/>
      <c r="H10" s="145"/>
      <c r="I10" s="145"/>
      <c r="J10" s="145"/>
      <c r="K10" s="145"/>
      <c r="L10" s="145"/>
      <c r="M10" s="145"/>
      <c r="N10" s="145"/>
      <c r="O10" s="145"/>
      <c r="P10" s="145"/>
      <c r="Q10" s="145"/>
      <c r="R10" s="145"/>
      <c r="S10" s="145"/>
      <c r="T10" s="145"/>
      <c r="U10" s="145"/>
      <c r="V10" s="145"/>
      <c r="W10" s="145"/>
      <c r="X10" s="145"/>
      <c r="Y10" s="145"/>
      <c r="Z10" s="145"/>
    </row>
    <row r="11" spans="1:26" s="146" customFormat="1" ht="93">
      <c r="A11" s="144" t="s">
        <v>536</v>
      </c>
      <c r="B11" s="189">
        <v>0.5</v>
      </c>
      <c r="C11" s="121" t="s">
        <v>537</v>
      </c>
      <c r="D11" s="129" t="s">
        <v>538</v>
      </c>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26" s="146" customFormat="1" ht="46.5">
      <c r="A12" s="144" t="s">
        <v>539</v>
      </c>
      <c r="B12" s="189">
        <v>0.5</v>
      </c>
      <c r="C12" s="121" t="s">
        <v>540</v>
      </c>
      <c r="D12" s="235" t="s">
        <v>541</v>
      </c>
      <c r="E12" s="145"/>
      <c r="F12" s="145"/>
      <c r="G12" s="145"/>
      <c r="H12" s="145"/>
      <c r="I12" s="145"/>
      <c r="J12" s="145"/>
      <c r="K12" s="145"/>
      <c r="L12" s="145"/>
      <c r="M12" s="145"/>
      <c r="N12" s="145"/>
      <c r="O12" s="145"/>
      <c r="P12" s="145"/>
      <c r="Q12" s="145"/>
      <c r="R12" s="145"/>
      <c r="S12" s="145"/>
      <c r="T12" s="145"/>
      <c r="U12" s="145"/>
      <c r="V12" s="145"/>
      <c r="W12" s="145"/>
      <c r="X12" s="145"/>
      <c r="Y12" s="145"/>
      <c r="Z12" s="145"/>
    </row>
    <row r="13" spans="1:26" s="146" customFormat="1">
      <c r="A13" s="428" t="s">
        <v>101</v>
      </c>
      <c r="B13" s="512"/>
      <c r="C13" s="512"/>
      <c r="D13" s="513"/>
      <c r="E13" s="145"/>
      <c r="F13" s="145"/>
      <c r="G13" s="145"/>
      <c r="H13" s="145"/>
      <c r="I13" s="145"/>
      <c r="J13" s="145"/>
      <c r="K13" s="145"/>
      <c r="L13" s="145"/>
      <c r="M13" s="145"/>
      <c r="N13" s="145"/>
      <c r="O13" s="145"/>
      <c r="P13" s="145"/>
      <c r="Q13" s="145"/>
      <c r="R13" s="145"/>
      <c r="S13" s="145"/>
      <c r="T13" s="145"/>
      <c r="U13" s="145"/>
      <c r="V13" s="145"/>
      <c r="W13" s="145"/>
      <c r="X13" s="145"/>
      <c r="Y13" s="145"/>
      <c r="Z13" s="145"/>
    </row>
    <row r="14" spans="1:26" s="146" customFormat="1" ht="139.5">
      <c r="A14" s="147" t="s">
        <v>542</v>
      </c>
      <c r="B14" s="190">
        <v>1</v>
      </c>
      <c r="C14" s="125" t="s">
        <v>543</v>
      </c>
      <c r="D14" s="148" t="s">
        <v>544</v>
      </c>
      <c r="E14" s="145"/>
      <c r="F14" s="145"/>
      <c r="G14" s="145"/>
      <c r="H14" s="145"/>
      <c r="I14" s="145"/>
      <c r="J14" s="145"/>
      <c r="K14" s="145"/>
      <c r="L14" s="145"/>
      <c r="M14" s="145"/>
      <c r="N14" s="145"/>
      <c r="O14" s="145"/>
      <c r="P14" s="145"/>
      <c r="Q14" s="145"/>
      <c r="R14" s="145"/>
      <c r="S14" s="145"/>
      <c r="T14" s="145"/>
      <c r="U14" s="145"/>
      <c r="V14" s="145"/>
      <c r="W14" s="145"/>
      <c r="X14" s="145"/>
      <c r="Y14" s="145"/>
      <c r="Z14" s="145"/>
    </row>
    <row r="15" spans="1:26" s="146" customFormat="1" ht="77.45">
      <c r="A15" s="147" t="s">
        <v>545</v>
      </c>
      <c r="B15" s="190">
        <v>0</v>
      </c>
      <c r="C15" s="125" t="s">
        <v>546</v>
      </c>
      <c r="D15" s="124" t="s">
        <v>547</v>
      </c>
      <c r="E15" s="145"/>
      <c r="F15" s="145"/>
      <c r="G15" s="145"/>
      <c r="H15" s="145"/>
      <c r="I15" s="145"/>
      <c r="J15" s="145"/>
      <c r="K15" s="145"/>
      <c r="L15" s="145"/>
      <c r="M15" s="145"/>
      <c r="N15" s="145"/>
      <c r="O15" s="145"/>
      <c r="P15" s="145"/>
      <c r="Q15" s="145"/>
      <c r="R15" s="145"/>
      <c r="S15" s="145"/>
      <c r="T15" s="145"/>
      <c r="U15" s="145"/>
      <c r="V15" s="145"/>
      <c r="W15" s="145"/>
      <c r="X15" s="145"/>
      <c r="Y15" s="145"/>
      <c r="Z15" s="145"/>
    </row>
    <row r="16" spans="1:26" s="146" customFormat="1">
      <c r="A16" s="433" t="s">
        <v>116</v>
      </c>
      <c r="B16" s="512"/>
      <c r="C16" s="512"/>
      <c r="D16" s="513"/>
      <c r="E16" s="145"/>
      <c r="F16" s="145"/>
      <c r="G16" s="145"/>
      <c r="H16" s="145"/>
      <c r="I16" s="145"/>
      <c r="J16" s="145"/>
      <c r="K16" s="145"/>
      <c r="L16" s="145"/>
      <c r="M16" s="145"/>
      <c r="N16" s="145"/>
      <c r="O16" s="145"/>
      <c r="P16" s="145"/>
      <c r="Q16" s="145"/>
      <c r="R16" s="145"/>
      <c r="S16" s="145"/>
      <c r="T16" s="145"/>
      <c r="U16" s="145"/>
      <c r="V16" s="145"/>
      <c r="W16" s="145"/>
      <c r="X16" s="145"/>
      <c r="Y16" s="145"/>
      <c r="Z16" s="145"/>
    </row>
    <row r="17" spans="1:26" s="146" customFormat="1" ht="201.6">
      <c r="A17" s="144" t="s">
        <v>117</v>
      </c>
      <c r="B17" s="189">
        <v>1</v>
      </c>
      <c r="C17" s="123" t="s">
        <v>548</v>
      </c>
      <c r="D17" s="149" t="s">
        <v>549</v>
      </c>
      <c r="E17" s="145"/>
      <c r="F17" s="145"/>
      <c r="G17" s="145"/>
      <c r="H17" s="145"/>
      <c r="I17" s="145"/>
      <c r="J17" s="145"/>
      <c r="K17" s="145"/>
      <c r="L17" s="145"/>
      <c r="M17" s="145"/>
      <c r="N17" s="145"/>
      <c r="O17" s="145"/>
      <c r="P17" s="145"/>
      <c r="Q17" s="145"/>
      <c r="R17" s="145"/>
      <c r="S17" s="145"/>
      <c r="T17" s="145"/>
      <c r="U17" s="145"/>
      <c r="V17" s="145"/>
      <c r="W17" s="145"/>
      <c r="X17" s="145"/>
      <c r="Y17" s="145"/>
      <c r="Z17" s="145"/>
    </row>
    <row r="18" spans="1:26" s="146" customFormat="1" ht="62.1">
      <c r="A18" s="144" t="s">
        <v>550</v>
      </c>
      <c r="B18" s="189">
        <v>0</v>
      </c>
      <c r="C18" s="150" t="s">
        <v>551</v>
      </c>
      <c r="D18" s="130" t="s">
        <v>552</v>
      </c>
      <c r="E18" s="145"/>
      <c r="F18" s="145"/>
      <c r="G18" s="145"/>
      <c r="H18" s="145"/>
      <c r="I18" s="145"/>
      <c r="J18" s="145"/>
      <c r="K18" s="145"/>
      <c r="L18" s="145"/>
      <c r="M18" s="145"/>
      <c r="N18" s="145"/>
      <c r="O18" s="145"/>
      <c r="P18" s="145"/>
      <c r="Q18" s="145"/>
      <c r="R18" s="145"/>
      <c r="S18" s="145"/>
      <c r="T18" s="145"/>
      <c r="U18" s="145"/>
      <c r="V18" s="145"/>
      <c r="W18" s="145"/>
      <c r="X18" s="145"/>
      <c r="Y18" s="145"/>
      <c r="Z18" s="145"/>
    </row>
    <row r="19" spans="1:26" s="146" customFormat="1" ht="155.1">
      <c r="A19" s="144" t="s">
        <v>553</v>
      </c>
      <c r="B19" s="189">
        <v>0</v>
      </c>
      <c r="C19" s="121" t="s">
        <v>554</v>
      </c>
      <c r="D19" s="131" t="s">
        <v>555</v>
      </c>
      <c r="E19" s="145"/>
      <c r="F19" s="145"/>
      <c r="G19" s="145"/>
      <c r="H19" s="145"/>
      <c r="I19" s="145"/>
      <c r="J19" s="145"/>
      <c r="K19" s="145"/>
      <c r="L19" s="145"/>
      <c r="M19" s="145"/>
      <c r="N19" s="145"/>
      <c r="O19" s="145"/>
      <c r="P19" s="145"/>
      <c r="Q19" s="145"/>
      <c r="R19" s="145"/>
      <c r="S19" s="145"/>
      <c r="T19" s="145"/>
      <c r="U19" s="145"/>
      <c r="V19" s="145"/>
      <c r="W19" s="145"/>
      <c r="X19" s="145"/>
      <c r="Y19" s="145"/>
      <c r="Z19" s="145"/>
    </row>
    <row r="20" spans="1:26" s="146" customFormat="1">
      <c r="A20" s="428" t="s">
        <v>556</v>
      </c>
      <c r="B20" s="512"/>
      <c r="C20" s="512"/>
      <c r="D20" s="513"/>
      <c r="E20" s="145"/>
      <c r="F20" s="145"/>
      <c r="G20" s="145"/>
      <c r="H20" s="145"/>
      <c r="I20" s="145"/>
      <c r="J20" s="145"/>
      <c r="K20" s="145"/>
      <c r="L20" s="145"/>
      <c r="M20" s="145"/>
      <c r="N20" s="145"/>
      <c r="O20" s="145"/>
      <c r="P20" s="145"/>
      <c r="Q20" s="145"/>
      <c r="R20" s="145"/>
      <c r="S20" s="145"/>
      <c r="T20" s="145"/>
      <c r="U20" s="145"/>
      <c r="V20" s="145"/>
      <c r="W20" s="145"/>
      <c r="X20" s="145"/>
      <c r="Y20" s="145"/>
      <c r="Z20" s="145"/>
    </row>
    <row r="21" spans="1:26" s="146" customFormat="1" ht="108.6">
      <c r="A21" s="144" t="s">
        <v>557</v>
      </c>
      <c r="B21" s="189">
        <v>0.5</v>
      </c>
      <c r="C21" s="121" t="s">
        <v>558</v>
      </c>
      <c r="D21" s="130" t="s">
        <v>559</v>
      </c>
      <c r="E21" s="145"/>
      <c r="F21" s="145"/>
      <c r="G21" s="145"/>
      <c r="H21" s="145"/>
      <c r="I21" s="145"/>
      <c r="J21" s="145"/>
      <c r="K21" s="145"/>
      <c r="L21" s="145"/>
      <c r="M21" s="145"/>
      <c r="N21" s="145"/>
      <c r="O21" s="145"/>
      <c r="P21" s="145"/>
      <c r="Q21" s="145"/>
      <c r="R21" s="145"/>
      <c r="S21" s="145"/>
      <c r="T21" s="145"/>
      <c r="U21" s="145"/>
      <c r="V21" s="145"/>
      <c r="W21" s="145"/>
      <c r="X21" s="145"/>
      <c r="Y21" s="145"/>
      <c r="Z21" s="145"/>
    </row>
    <row r="22" spans="1:26" s="146" customFormat="1" ht="62.1">
      <c r="A22" s="144" t="s">
        <v>560</v>
      </c>
      <c r="B22" s="189">
        <v>0.5</v>
      </c>
      <c r="C22" s="121" t="s">
        <v>561</v>
      </c>
      <c r="D22" s="129" t="s">
        <v>562</v>
      </c>
      <c r="E22" s="145"/>
      <c r="F22" s="145"/>
      <c r="G22" s="145"/>
      <c r="H22" s="145"/>
      <c r="I22" s="145"/>
      <c r="J22" s="145"/>
      <c r="K22" s="145"/>
      <c r="L22" s="145"/>
      <c r="M22" s="145"/>
      <c r="N22" s="145"/>
      <c r="O22" s="145"/>
      <c r="P22" s="145"/>
      <c r="Q22" s="145"/>
      <c r="R22" s="145"/>
      <c r="S22" s="145"/>
      <c r="T22" s="145"/>
      <c r="U22" s="145"/>
      <c r="V22" s="145"/>
      <c r="W22" s="145"/>
      <c r="X22" s="145"/>
      <c r="Y22" s="145"/>
      <c r="Z22" s="145"/>
    </row>
    <row r="23" spans="1:26" s="146" customFormat="1" ht="139.5">
      <c r="A23" s="144" t="s">
        <v>563</v>
      </c>
      <c r="B23" s="189">
        <v>0.5</v>
      </c>
      <c r="C23" s="121" t="s">
        <v>564</v>
      </c>
      <c r="D23" s="130" t="s">
        <v>565</v>
      </c>
      <c r="E23" s="145"/>
      <c r="F23" s="145"/>
      <c r="G23" s="145"/>
      <c r="H23" s="145"/>
      <c r="I23" s="145"/>
      <c r="J23" s="145"/>
      <c r="K23" s="145"/>
      <c r="L23" s="145"/>
      <c r="M23" s="145"/>
      <c r="N23" s="145"/>
      <c r="O23" s="145"/>
      <c r="P23" s="145"/>
      <c r="Q23" s="145"/>
      <c r="R23" s="145"/>
      <c r="S23" s="145"/>
      <c r="T23" s="145"/>
      <c r="U23" s="145"/>
      <c r="V23" s="145"/>
      <c r="W23" s="145"/>
      <c r="X23" s="145"/>
      <c r="Y23" s="145"/>
      <c r="Z23" s="145"/>
    </row>
    <row r="24" spans="1:26" s="146" customFormat="1" ht="62.1">
      <c r="A24" s="144" t="s">
        <v>566</v>
      </c>
      <c r="B24" s="189">
        <v>1</v>
      </c>
      <c r="C24" s="123" t="s">
        <v>567</v>
      </c>
      <c r="D24" s="131" t="s">
        <v>568</v>
      </c>
      <c r="E24" s="145"/>
      <c r="F24" s="145"/>
      <c r="G24" s="145"/>
      <c r="H24" s="145"/>
      <c r="I24" s="145"/>
      <c r="J24" s="145"/>
      <c r="K24" s="145"/>
      <c r="L24" s="145"/>
      <c r="M24" s="145"/>
      <c r="N24" s="145"/>
      <c r="O24" s="145"/>
      <c r="P24" s="145"/>
      <c r="Q24" s="145"/>
      <c r="R24" s="145"/>
      <c r="S24" s="145"/>
      <c r="T24" s="145"/>
      <c r="U24" s="145"/>
      <c r="V24" s="145"/>
      <c r="W24" s="145"/>
      <c r="X24" s="145"/>
      <c r="Y24" s="145"/>
      <c r="Z24" s="145"/>
    </row>
    <row r="25" spans="1:26" s="146" customFormat="1" ht="30.95">
      <c r="A25" s="151" t="s">
        <v>569</v>
      </c>
      <c r="B25" s="189">
        <v>0</v>
      </c>
      <c r="C25" s="121" t="s">
        <v>570</v>
      </c>
      <c r="D25" s="121"/>
      <c r="E25" s="145"/>
      <c r="F25" s="145"/>
      <c r="G25" s="145"/>
      <c r="H25" s="145"/>
      <c r="I25" s="145"/>
      <c r="J25" s="145"/>
      <c r="K25" s="145"/>
      <c r="L25" s="145"/>
      <c r="M25" s="145"/>
      <c r="N25" s="145"/>
      <c r="O25" s="145"/>
      <c r="P25" s="145"/>
      <c r="Q25" s="145"/>
      <c r="R25" s="145"/>
      <c r="S25" s="145"/>
      <c r="T25" s="145"/>
      <c r="U25" s="145"/>
      <c r="V25" s="145"/>
      <c r="W25" s="145"/>
      <c r="X25" s="145"/>
      <c r="Y25" s="145"/>
      <c r="Z25" s="145"/>
    </row>
    <row r="26" spans="1:26" s="146" customFormat="1">
      <c r="A26" s="143" t="s">
        <v>571</v>
      </c>
      <c r="B26" s="439">
        <f>SUM(B4,B6:B8,B10:B12,B14:B15,B17:B19,B21:B24)</f>
        <v>9.5</v>
      </c>
      <c r="C26" s="512"/>
      <c r="D26" s="513"/>
      <c r="E26" s="145"/>
      <c r="F26" s="145"/>
      <c r="G26" s="145"/>
      <c r="H26" s="145"/>
      <c r="I26" s="145"/>
      <c r="J26" s="145"/>
      <c r="K26" s="145"/>
      <c r="L26" s="145"/>
      <c r="M26" s="145"/>
      <c r="N26" s="145"/>
      <c r="O26" s="145"/>
      <c r="P26" s="145"/>
      <c r="Q26" s="145"/>
      <c r="R26" s="145"/>
      <c r="S26" s="145"/>
      <c r="T26" s="145"/>
      <c r="U26" s="145"/>
      <c r="V26" s="145"/>
      <c r="W26" s="145"/>
      <c r="X26" s="145"/>
      <c r="Y26" s="145"/>
      <c r="Z26" s="145"/>
    </row>
    <row r="27" spans="1:26" s="146" customFormat="1">
      <c r="A27" s="143" t="s">
        <v>244</v>
      </c>
      <c r="B27" s="434">
        <f>B26/16*100</f>
        <v>59.375</v>
      </c>
      <c r="C27" s="514"/>
      <c r="D27" s="515"/>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1:26" s="199" customFormat="1">
      <c r="A28" s="158" t="s">
        <v>139</v>
      </c>
      <c r="B28" s="440">
        <v>3</v>
      </c>
      <c r="C28" s="516"/>
      <c r="D28" s="517"/>
      <c r="E28" s="198"/>
      <c r="F28" s="198"/>
      <c r="G28" s="198"/>
      <c r="H28" s="198"/>
      <c r="I28" s="198"/>
      <c r="J28" s="198"/>
      <c r="K28" s="198"/>
      <c r="L28" s="198"/>
      <c r="M28" s="198"/>
      <c r="N28" s="198"/>
      <c r="O28" s="198"/>
      <c r="P28" s="198"/>
      <c r="Q28" s="198"/>
      <c r="R28" s="198"/>
      <c r="S28" s="198"/>
      <c r="T28" s="198"/>
      <c r="U28" s="198"/>
      <c r="V28" s="198"/>
      <c r="W28" s="198"/>
      <c r="X28" s="198"/>
      <c r="Y28" s="198"/>
      <c r="Z28" s="198"/>
    </row>
    <row r="29" spans="1:26">
      <c r="A29" s="112"/>
      <c r="B29" s="191"/>
      <c r="C29" s="112"/>
      <c r="D29" s="145"/>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s="146" customFormat="1">
      <c r="A30" s="429" t="s">
        <v>572</v>
      </c>
      <c r="B30" s="511"/>
      <c r="C30" s="511"/>
      <c r="D30" s="511"/>
      <c r="E30" s="145"/>
      <c r="F30" s="145"/>
      <c r="G30" s="145"/>
      <c r="H30" s="145"/>
      <c r="I30" s="145"/>
      <c r="J30" s="145"/>
      <c r="K30" s="145"/>
      <c r="L30" s="145"/>
      <c r="M30" s="145"/>
      <c r="N30" s="145"/>
      <c r="O30" s="145"/>
      <c r="P30" s="145"/>
      <c r="Q30" s="145"/>
      <c r="R30" s="145"/>
      <c r="S30" s="145"/>
      <c r="T30" s="145"/>
      <c r="U30" s="145"/>
      <c r="V30" s="145"/>
      <c r="W30" s="145"/>
      <c r="X30" s="145"/>
      <c r="Y30" s="145"/>
      <c r="Z30" s="145"/>
    </row>
    <row r="31" spans="1:26" s="146" customFormat="1">
      <c r="A31" s="430" t="s">
        <v>81</v>
      </c>
      <c r="B31" s="431" t="s">
        <v>518</v>
      </c>
      <c r="C31" s="430" t="s">
        <v>83</v>
      </c>
      <c r="D31" s="430" t="s">
        <v>84</v>
      </c>
      <c r="E31" s="145"/>
      <c r="F31" s="145"/>
      <c r="G31" s="145"/>
      <c r="H31" s="145"/>
      <c r="I31" s="145"/>
      <c r="J31" s="145"/>
      <c r="K31" s="145"/>
      <c r="L31" s="145"/>
      <c r="M31" s="145"/>
      <c r="N31" s="145"/>
      <c r="O31" s="145"/>
      <c r="P31" s="145"/>
      <c r="Q31" s="145"/>
      <c r="R31" s="145"/>
      <c r="S31" s="145"/>
      <c r="T31" s="145"/>
      <c r="U31" s="145"/>
      <c r="V31" s="145"/>
      <c r="W31" s="145"/>
      <c r="X31" s="145"/>
      <c r="Y31" s="145"/>
      <c r="Z31" s="152"/>
    </row>
    <row r="32" spans="1:26" s="146" customFormat="1">
      <c r="A32" s="518"/>
      <c r="B32" s="432"/>
      <c r="C32" s="518"/>
      <c r="D32" s="518"/>
      <c r="E32" s="145"/>
      <c r="F32" s="145"/>
      <c r="G32" s="145"/>
      <c r="H32" s="145"/>
      <c r="I32" s="145"/>
      <c r="J32" s="145"/>
      <c r="K32" s="145"/>
      <c r="L32" s="145"/>
      <c r="M32" s="145"/>
      <c r="N32" s="145"/>
      <c r="O32" s="145"/>
      <c r="P32" s="145"/>
      <c r="Q32" s="145"/>
      <c r="R32" s="145"/>
      <c r="S32" s="145"/>
      <c r="T32" s="145"/>
      <c r="U32" s="145"/>
      <c r="V32" s="145"/>
      <c r="W32" s="145"/>
      <c r="X32" s="145"/>
      <c r="Y32" s="145"/>
      <c r="Z32" s="152"/>
    </row>
    <row r="33" spans="1:26" s="146" customFormat="1" ht="170.45">
      <c r="A33" s="144" t="s">
        <v>573</v>
      </c>
      <c r="B33" s="189">
        <v>1</v>
      </c>
      <c r="C33" s="123" t="s">
        <v>574</v>
      </c>
      <c r="D33" s="153" t="s">
        <v>575</v>
      </c>
      <c r="E33" s="145"/>
      <c r="F33" s="145"/>
      <c r="G33" s="145"/>
      <c r="H33" s="145"/>
      <c r="I33" s="145"/>
      <c r="J33" s="145"/>
      <c r="K33" s="145"/>
      <c r="L33" s="145"/>
      <c r="M33" s="145"/>
      <c r="N33" s="145"/>
      <c r="O33" s="145"/>
      <c r="P33" s="145"/>
      <c r="Q33" s="145"/>
      <c r="R33" s="145"/>
      <c r="S33" s="145"/>
      <c r="T33" s="145"/>
      <c r="U33" s="145"/>
      <c r="V33" s="145"/>
      <c r="W33" s="145"/>
      <c r="X33" s="145"/>
      <c r="Y33" s="145"/>
      <c r="Z33" s="152"/>
    </row>
    <row r="34" spans="1:26" s="146" customFormat="1">
      <c r="A34" s="428" t="s">
        <v>522</v>
      </c>
      <c r="B34" s="512"/>
      <c r="C34" s="512"/>
      <c r="D34" s="512"/>
      <c r="E34" s="145"/>
      <c r="F34" s="145"/>
      <c r="G34" s="145"/>
      <c r="H34" s="145"/>
      <c r="I34" s="145"/>
      <c r="J34" s="145"/>
      <c r="K34" s="145"/>
      <c r="L34" s="145"/>
      <c r="M34" s="145"/>
      <c r="N34" s="145"/>
      <c r="O34" s="145"/>
      <c r="P34" s="145"/>
      <c r="Q34" s="145"/>
      <c r="R34" s="145"/>
      <c r="S34" s="145"/>
      <c r="T34" s="145"/>
      <c r="U34" s="145"/>
      <c r="V34" s="145"/>
      <c r="W34" s="145"/>
      <c r="X34" s="145"/>
      <c r="Y34" s="145"/>
      <c r="Z34" s="152"/>
    </row>
    <row r="35" spans="1:26" s="146" customFormat="1" ht="62.1">
      <c r="A35" s="144" t="s">
        <v>576</v>
      </c>
      <c r="B35" s="189">
        <v>0.5</v>
      </c>
      <c r="C35" s="154" t="s">
        <v>577</v>
      </c>
      <c r="D35" s="131" t="s">
        <v>578</v>
      </c>
      <c r="E35" s="145"/>
      <c r="F35" s="145"/>
      <c r="G35" s="145"/>
      <c r="H35" s="145"/>
      <c r="I35" s="145"/>
      <c r="J35" s="145"/>
      <c r="K35" s="145"/>
      <c r="L35" s="145"/>
      <c r="M35" s="145"/>
      <c r="N35" s="145"/>
      <c r="O35" s="145"/>
      <c r="P35" s="145"/>
      <c r="Q35" s="145"/>
      <c r="R35" s="145"/>
      <c r="S35" s="145"/>
      <c r="T35" s="145"/>
      <c r="U35" s="145"/>
      <c r="V35" s="145"/>
      <c r="W35" s="145"/>
      <c r="X35" s="145"/>
      <c r="Y35" s="145"/>
      <c r="Z35" s="152"/>
    </row>
    <row r="36" spans="1:26" s="146" customFormat="1" ht="30.95">
      <c r="A36" s="144" t="s">
        <v>579</v>
      </c>
      <c r="B36" s="189">
        <v>1</v>
      </c>
      <c r="C36" s="154" t="s">
        <v>580</v>
      </c>
      <c r="D36" s="130" t="s">
        <v>581</v>
      </c>
      <c r="E36" s="145"/>
      <c r="F36" s="145"/>
      <c r="G36" s="145"/>
      <c r="H36" s="145"/>
      <c r="I36" s="145"/>
      <c r="J36" s="145"/>
      <c r="K36" s="145"/>
      <c r="L36" s="145"/>
      <c r="M36" s="145"/>
      <c r="N36" s="145"/>
      <c r="O36" s="145"/>
      <c r="P36" s="145"/>
      <c r="Q36" s="145"/>
      <c r="R36" s="145"/>
      <c r="S36" s="145"/>
      <c r="T36" s="145"/>
      <c r="U36" s="145"/>
      <c r="V36" s="145"/>
      <c r="W36" s="145"/>
      <c r="X36" s="145"/>
      <c r="Y36" s="145"/>
      <c r="Z36" s="152"/>
    </row>
    <row r="37" spans="1:26" s="146" customFormat="1">
      <c r="A37" s="428" t="s">
        <v>532</v>
      </c>
      <c r="B37" s="512"/>
      <c r="C37" s="512"/>
      <c r="D37" s="513"/>
      <c r="E37" s="145"/>
      <c r="F37" s="145"/>
      <c r="G37" s="145"/>
      <c r="H37" s="145"/>
      <c r="I37" s="145"/>
      <c r="J37" s="145"/>
      <c r="K37" s="145"/>
      <c r="L37" s="145"/>
      <c r="M37" s="145"/>
      <c r="N37" s="145"/>
      <c r="O37" s="145"/>
      <c r="P37" s="145"/>
      <c r="Q37" s="145"/>
      <c r="R37" s="145"/>
      <c r="S37" s="145"/>
      <c r="T37" s="145"/>
      <c r="U37" s="145"/>
      <c r="V37" s="152"/>
      <c r="W37" s="152"/>
      <c r="X37" s="152"/>
      <c r="Y37" s="152"/>
      <c r="Z37" s="152"/>
    </row>
    <row r="38" spans="1:26" s="146" customFormat="1" ht="62.1">
      <c r="A38" s="144" t="s">
        <v>533</v>
      </c>
      <c r="B38" s="189">
        <v>0.5</v>
      </c>
      <c r="C38" s="154" t="s">
        <v>582</v>
      </c>
      <c r="D38" s="130" t="s">
        <v>583</v>
      </c>
      <c r="E38" s="145"/>
      <c r="F38" s="145"/>
      <c r="G38" s="145"/>
      <c r="H38" s="145"/>
      <c r="I38" s="145"/>
      <c r="J38" s="145"/>
      <c r="K38" s="145"/>
      <c r="L38" s="145"/>
      <c r="M38" s="145"/>
      <c r="N38" s="145"/>
      <c r="O38" s="145"/>
      <c r="P38" s="145"/>
      <c r="Q38" s="145"/>
      <c r="R38" s="145"/>
      <c r="S38" s="145"/>
      <c r="T38" s="145"/>
      <c r="U38" s="145"/>
      <c r="V38" s="145"/>
      <c r="W38" s="145"/>
      <c r="X38" s="145"/>
      <c r="Y38" s="145"/>
      <c r="Z38" s="152"/>
    </row>
    <row r="39" spans="1:26" s="146" customFormat="1" ht="123.95">
      <c r="A39" s="144" t="s">
        <v>584</v>
      </c>
      <c r="B39" s="189">
        <v>0</v>
      </c>
      <c r="C39" s="154" t="s">
        <v>585</v>
      </c>
      <c r="D39" s="130" t="s">
        <v>586</v>
      </c>
      <c r="E39" s="145"/>
      <c r="F39" s="145"/>
      <c r="G39" s="145"/>
      <c r="H39" s="145"/>
      <c r="I39" s="145"/>
      <c r="J39" s="145"/>
      <c r="K39" s="145"/>
      <c r="L39" s="145"/>
      <c r="M39" s="145"/>
      <c r="N39" s="145"/>
      <c r="O39" s="145"/>
      <c r="P39" s="145"/>
      <c r="Q39" s="145"/>
      <c r="R39" s="145"/>
      <c r="S39" s="145"/>
      <c r="T39" s="145"/>
      <c r="U39" s="145"/>
      <c r="V39" s="145"/>
      <c r="W39" s="145"/>
      <c r="X39" s="145"/>
      <c r="Y39" s="145"/>
      <c r="Z39" s="152"/>
    </row>
    <row r="40" spans="1:26" s="146" customFormat="1">
      <c r="A40" s="428" t="s">
        <v>101</v>
      </c>
      <c r="B40" s="512"/>
      <c r="C40" s="512"/>
      <c r="D40" s="513"/>
      <c r="E40" s="145"/>
      <c r="F40" s="145"/>
      <c r="G40" s="145"/>
      <c r="H40" s="145"/>
      <c r="I40" s="145"/>
      <c r="J40" s="145"/>
      <c r="K40" s="145"/>
      <c r="L40" s="145"/>
      <c r="M40" s="145"/>
      <c r="N40" s="145"/>
      <c r="O40" s="145"/>
      <c r="P40" s="145"/>
      <c r="Q40" s="145"/>
      <c r="R40" s="145"/>
      <c r="S40" s="145"/>
      <c r="T40" s="145"/>
      <c r="U40" s="145"/>
      <c r="V40" s="152"/>
      <c r="W40" s="152"/>
      <c r="X40" s="152"/>
      <c r="Y40" s="152"/>
      <c r="Z40" s="152"/>
    </row>
    <row r="41" spans="1:26" s="146" customFormat="1" ht="46.5">
      <c r="A41" s="144" t="s">
        <v>542</v>
      </c>
      <c r="B41" s="189">
        <v>0</v>
      </c>
      <c r="C41" s="154" t="s">
        <v>587</v>
      </c>
      <c r="D41" s="129" t="s">
        <v>588</v>
      </c>
      <c r="E41" s="145"/>
      <c r="F41" s="145"/>
      <c r="G41" s="145"/>
      <c r="H41" s="145"/>
      <c r="I41" s="145"/>
      <c r="J41" s="145"/>
      <c r="K41" s="145"/>
      <c r="L41" s="145"/>
      <c r="M41" s="145"/>
      <c r="N41" s="145"/>
      <c r="O41" s="145"/>
      <c r="P41" s="145"/>
      <c r="Q41" s="145"/>
      <c r="R41" s="145"/>
      <c r="S41" s="145"/>
      <c r="T41" s="145"/>
      <c r="U41" s="145"/>
      <c r="V41" s="145"/>
      <c r="W41" s="145"/>
      <c r="X41" s="145"/>
      <c r="Y41" s="145"/>
      <c r="Z41" s="152"/>
    </row>
    <row r="42" spans="1:26" s="146" customFormat="1" ht="93">
      <c r="A42" s="144" t="s">
        <v>589</v>
      </c>
      <c r="B42" s="189">
        <v>0</v>
      </c>
      <c r="C42" s="154" t="s">
        <v>590</v>
      </c>
      <c r="D42" s="130" t="s">
        <v>591</v>
      </c>
      <c r="E42" s="145"/>
      <c r="F42" s="145"/>
      <c r="G42" s="145"/>
      <c r="H42" s="145"/>
      <c r="I42" s="145"/>
      <c r="J42" s="145"/>
      <c r="K42" s="145"/>
      <c r="L42" s="145"/>
      <c r="M42" s="145"/>
      <c r="N42" s="145"/>
      <c r="O42" s="145"/>
      <c r="P42" s="145"/>
      <c r="Q42" s="145"/>
      <c r="R42" s="145"/>
      <c r="S42" s="145"/>
      <c r="T42" s="145"/>
      <c r="U42" s="145"/>
      <c r="V42" s="145"/>
      <c r="W42" s="145"/>
      <c r="X42" s="145"/>
      <c r="Y42" s="145"/>
      <c r="Z42" s="152"/>
    </row>
    <row r="43" spans="1:26" s="146" customFormat="1">
      <c r="A43" s="428" t="s">
        <v>116</v>
      </c>
      <c r="B43" s="512"/>
      <c r="C43" s="512"/>
      <c r="D43" s="512"/>
      <c r="E43" s="145"/>
      <c r="F43" s="145"/>
      <c r="G43" s="145"/>
      <c r="H43" s="145"/>
      <c r="I43" s="145"/>
      <c r="J43" s="145"/>
      <c r="K43" s="145"/>
      <c r="L43" s="145"/>
      <c r="M43" s="145"/>
      <c r="N43" s="145"/>
      <c r="O43" s="145"/>
      <c r="P43" s="145"/>
      <c r="Q43" s="145"/>
      <c r="R43" s="145"/>
      <c r="S43" s="145"/>
      <c r="T43" s="145"/>
      <c r="U43" s="145"/>
      <c r="V43" s="145"/>
      <c r="W43" s="145"/>
      <c r="X43" s="145"/>
      <c r="Y43" s="145"/>
      <c r="Z43" s="152"/>
    </row>
    <row r="44" spans="1:26" s="146" customFormat="1" ht="108.6">
      <c r="A44" s="144" t="s">
        <v>117</v>
      </c>
      <c r="B44" s="189">
        <v>0</v>
      </c>
      <c r="C44" s="154" t="s">
        <v>592</v>
      </c>
      <c r="D44" s="129" t="s">
        <v>593</v>
      </c>
      <c r="E44" s="145"/>
      <c r="F44" s="145"/>
      <c r="G44" s="145"/>
      <c r="H44" s="145"/>
      <c r="I44" s="145"/>
      <c r="J44" s="145"/>
      <c r="K44" s="145"/>
      <c r="L44" s="145"/>
      <c r="M44" s="145"/>
      <c r="N44" s="145"/>
      <c r="O44" s="145"/>
      <c r="P44" s="145"/>
      <c r="Q44" s="145"/>
      <c r="R44" s="145"/>
      <c r="S44" s="145"/>
      <c r="T44" s="145"/>
      <c r="U44" s="145"/>
      <c r="V44" s="145"/>
      <c r="W44" s="145"/>
      <c r="X44" s="145"/>
      <c r="Y44" s="145"/>
      <c r="Z44" s="152"/>
    </row>
    <row r="45" spans="1:26" s="146" customFormat="1" ht="62.1">
      <c r="A45" s="144" t="s">
        <v>594</v>
      </c>
      <c r="B45" s="189">
        <v>0.5</v>
      </c>
      <c r="C45" s="154" t="s">
        <v>595</v>
      </c>
      <c r="D45" s="130" t="s">
        <v>596</v>
      </c>
      <c r="E45" s="145"/>
      <c r="F45" s="145"/>
      <c r="G45" s="145"/>
      <c r="H45" s="145"/>
      <c r="I45" s="145"/>
      <c r="J45" s="145"/>
      <c r="K45" s="145"/>
      <c r="L45" s="145"/>
      <c r="M45" s="145"/>
      <c r="N45" s="145"/>
      <c r="O45" s="145"/>
      <c r="P45" s="145"/>
      <c r="Q45" s="145"/>
      <c r="R45" s="145"/>
      <c r="S45" s="145"/>
      <c r="T45" s="145"/>
      <c r="U45" s="145"/>
      <c r="V45" s="145"/>
      <c r="W45" s="145"/>
      <c r="X45" s="145"/>
      <c r="Y45" s="145"/>
      <c r="Z45" s="152"/>
    </row>
    <row r="46" spans="1:26" s="146" customFormat="1" ht="77.45">
      <c r="A46" s="144" t="s">
        <v>597</v>
      </c>
      <c r="B46" s="189">
        <v>0.5</v>
      </c>
      <c r="C46" s="154" t="s">
        <v>598</v>
      </c>
      <c r="D46" s="130" t="s">
        <v>599</v>
      </c>
      <c r="E46" s="145"/>
      <c r="F46" s="145"/>
      <c r="G46" s="145"/>
      <c r="H46" s="145"/>
      <c r="I46" s="145"/>
      <c r="J46" s="145"/>
      <c r="K46" s="145"/>
      <c r="L46" s="145"/>
      <c r="M46" s="145"/>
      <c r="N46" s="145"/>
      <c r="O46" s="145"/>
      <c r="P46" s="145"/>
      <c r="Q46" s="145"/>
      <c r="R46" s="145"/>
      <c r="S46" s="145"/>
      <c r="T46" s="145"/>
      <c r="U46" s="145"/>
      <c r="V46" s="145"/>
      <c r="W46" s="145"/>
      <c r="X46" s="145"/>
      <c r="Y46" s="145"/>
      <c r="Z46" s="152"/>
    </row>
    <row r="47" spans="1:26" s="146" customFormat="1">
      <c r="A47" s="428" t="s">
        <v>556</v>
      </c>
      <c r="B47" s="512"/>
      <c r="C47" s="512"/>
      <c r="D47" s="512"/>
      <c r="E47" s="513"/>
      <c r="F47" s="145"/>
      <c r="G47" s="145"/>
      <c r="H47" s="145"/>
      <c r="I47" s="145"/>
      <c r="J47" s="145"/>
      <c r="K47" s="145"/>
      <c r="L47" s="145"/>
      <c r="M47" s="145"/>
      <c r="N47" s="145"/>
      <c r="O47" s="145"/>
      <c r="P47" s="145"/>
      <c r="Q47" s="145"/>
      <c r="R47" s="145"/>
      <c r="S47" s="145"/>
      <c r="T47" s="145"/>
      <c r="U47" s="145"/>
      <c r="V47" s="145"/>
      <c r="W47" s="145"/>
      <c r="X47" s="145"/>
      <c r="Y47" s="145"/>
      <c r="Z47" s="145"/>
    </row>
    <row r="48" spans="1:26" s="146" customFormat="1" ht="62.1">
      <c r="A48" s="144" t="s">
        <v>600</v>
      </c>
      <c r="B48" s="189">
        <v>1</v>
      </c>
      <c r="C48" s="154" t="s">
        <v>601</v>
      </c>
      <c r="D48" s="130" t="s">
        <v>602</v>
      </c>
      <c r="E48" s="145"/>
      <c r="F48" s="145"/>
      <c r="G48" s="145"/>
      <c r="H48" s="145"/>
      <c r="I48" s="145"/>
      <c r="J48" s="145"/>
      <c r="K48" s="145"/>
      <c r="L48" s="145"/>
      <c r="M48" s="145"/>
      <c r="N48" s="145"/>
      <c r="O48" s="145"/>
      <c r="P48" s="145"/>
      <c r="Q48" s="145"/>
      <c r="R48" s="145"/>
      <c r="S48" s="145"/>
      <c r="T48" s="145"/>
      <c r="U48" s="145"/>
      <c r="V48" s="145"/>
      <c r="W48" s="145"/>
      <c r="X48" s="145"/>
      <c r="Y48" s="145"/>
      <c r="Z48" s="152"/>
    </row>
    <row r="49" spans="1:26" s="146" customFormat="1" ht="155.1">
      <c r="A49" s="144" t="s">
        <v>603</v>
      </c>
      <c r="B49" s="189">
        <v>0.5</v>
      </c>
      <c r="C49" s="154" t="s">
        <v>604</v>
      </c>
      <c r="D49" s="130" t="s">
        <v>605</v>
      </c>
      <c r="E49" s="145"/>
      <c r="F49" s="145"/>
      <c r="G49" s="145"/>
      <c r="H49" s="145"/>
      <c r="I49" s="145"/>
      <c r="J49" s="145"/>
      <c r="K49" s="145"/>
      <c r="L49" s="145"/>
      <c r="M49" s="145"/>
      <c r="N49" s="145"/>
      <c r="O49" s="145"/>
      <c r="P49" s="145"/>
      <c r="Q49" s="145"/>
      <c r="R49" s="145"/>
      <c r="S49" s="145"/>
      <c r="T49" s="145"/>
      <c r="U49" s="145"/>
      <c r="V49" s="145"/>
      <c r="W49" s="145"/>
      <c r="X49" s="145"/>
      <c r="Y49" s="145"/>
      <c r="Z49" s="152"/>
    </row>
    <row r="50" spans="1:26" s="146" customFormat="1" ht="123.95">
      <c r="A50" s="144" t="s">
        <v>563</v>
      </c>
      <c r="B50" s="189">
        <v>0</v>
      </c>
      <c r="C50" s="154" t="s">
        <v>606</v>
      </c>
      <c r="D50" s="130" t="s">
        <v>607</v>
      </c>
      <c r="E50" s="145"/>
      <c r="F50" s="145"/>
      <c r="G50" s="145"/>
      <c r="H50" s="145"/>
      <c r="I50" s="145"/>
      <c r="J50" s="145"/>
      <c r="K50" s="145"/>
      <c r="L50" s="145"/>
      <c r="M50" s="145"/>
      <c r="N50" s="145"/>
      <c r="O50" s="145"/>
      <c r="P50" s="145"/>
      <c r="Q50" s="145"/>
      <c r="R50" s="145"/>
      <c r="S50" s="145"/>
      <c r="T50" s="145"/>
      <c r="U50" s="145"/>
      <c r="V50" s="145"/>
      <c r="W50" s="145"/>
      <c r="X50" s="145"/>
      <c r="Y50" s="145"/>
      <c r="Z50" s="152"/>
    </row>
    <row r="51" spans="1:26" s="146" customFormat="1" ht="46.5">
      <c r="A51" s="151" t="s">
        <v>608</v>
      </c>
      <c r="B51" s="189">
        <v>1</v>
      </c>
      <c r="C51" s="121" t="s">
        <v>609</v>
      </c>
      <c r="D51" s="121"/>
      <c r="E51" s="145"/>
      <c r="F51" s="145"/>
      <c r="G51" s="145"/>
      <c r="H51" s="145"/>
      <c r="I51" s="145"/>
      <c r="J51" s="145"/>
      <c r="K51" s="145"/>
      <c r="L51" s="145"/>
      <c r="M51" s="145"/>
      <c r="N51" s="145"/>
      <c r="O51" s="145"/>
      <c r="P51" s="145"/>
      <c r="Q51" s="145"/>
      <c r="R51" s="145"/>
      <c r="S51" s="145"/>
      <c r="T51" s="145"/>
      <c r="U51" s="145"/>
      <c r="V51" s="145"/>
      <c r="W51" s="145"/>
      <c r="X51" s="145"/>
      <c r="Y51" s="145"/>
      <c r="Z51" s="152"/>
    </row>
    <row r="52" spans="1:26" s="146" customFormat="1">
      <c r="A52" s="143" t="s">
        <v>610</v>
      </c>
      <c r="B52" s="439">
        <f>SUM(B33,B35:B36,B38:B39,B41:B42,B44:B46,B48:B50, B51)</f>
        <v>6.5</v>
      </c>
      <c r="C52" s="512"/>
      <c r="D52" s="513"/>
      <c r="E52" s="145"/>
      <c r="F52" s="145"/>
      <c r="G52" s="145"/>
      <c r="H52" s="145"/>
      <c r="I52" s="145"/>
      <c r="J52" s="145"/>
      <c r="K52" s="145"/>
      <c r="L52" s="145"/>
      <c r="M52" s="145"/>
      <c r="N52" s="145"/>
      <c r="O52" s="145"/>
      <c r="P52" s="145"/>
      <c r="Q52" s="145"/>
      <c r="R52" s="145"/>
      <c r="S52" s="145"/>
      <c r="T52" s="145"/>
      <c r="U52" s="145"/>
      <c r="V52" s="145"/>
      <c r="W52" s="145"/>
      <c r="X52" s="145"/>
      <c r="Y52" s="145"/>
      <c r="Z52" s="152"/>
    </row>
    <row r="53" spans="1:26" s="146" customFormat="1">
      <c r="A53" s="143" t="s">
        <v>244</v>
      </c>
      <c r="B53" s="434">
        <f>B52/14*100</f>
        <v>46.428571428571431</v>
      </c>
      <c r="C53" s="514"/>
      <c r="D53" s="515"/>
      <c r="E53" s="145"/>
      <c r="F53" s="145"/>
      <c r="G53" s="145"/>
      <c r="H53" s="145"/>
      <c r="I53" s="145"/>
      <c r="J53" s="145"/>
      <c r="K53" s="145"/>
      <c r="L53" s="145"/>
      <c r="M53" s="145"/>
      <c r="N53" s="145"/>
      <c r="O53" s="145"/>
      <c r="P53" s="145"/>
      <c r="Q53" s="145"/>
      <c r="R53" s="145"/>
      <c r="S53" s="145"/>
      <c r="T53" s="145"/>
      <c r="U53" s="145"/>
      <c r="V53" s="145"/>
      <c r="W53" s="145"/>
      <c r="X53" s="145"/>
      <c r="Y53" s="145"/>
      <c r="Z53" s="152"/>
    </row>
    <row r="54" spans="1:26" s="199" customFormat="1">
      <c r="A54" s="158" t="s">
        <v>139</v>
      </c>
      <c r="B54" s="440">
        <v>3</v>
      </c>
      <c r="C54" s="516"/>
      <c r="D54" s="517"/>
      <c r="E54" s="198"/>
      <c r="F54" s="198"/>
      <c r="G54" s="198"/>
      <c r="H54" s="198"/>
      <c r="I54" s="198"/>
      <c r="J54" s="198"/>
      <c r="K54" s="198"/>
      <c r="L54" s="198"/>
      <c r="M54" s="198"/>
      <c r="N54" s="198"/>
      <c r="O54" s="198"/>
      <c r="P54" s="198"/>
      <c r="Q54" s="198"/>
      <c r="R54" s="198"/>
      <c r="S54" s="198"/>
      <c r="T54" s="198"/>
      <c r="U54" s="198"/>
      <c r="V54" s="198"/>
      <c r="W54" s="198"/>
      <c r="X54" s="198"/>
      <c r="Y54" s="198"/>
      <c r="Z54" s="232"/>
    </row>
    <row r="55" spans="1:26" s="146" customFormat="1">
      <c r="A55" s="145"/>
      <c r="B55" s="192"/>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row>
    <row r="56" spans="1:26" s="146" customFormat="1">
      <c r="A56" s="145"/>
      <c r="B56" s="192"/>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row>
    <row r="57" spans="1:26" s="146" customFormat="1">
      <c r="A57" s="437" t="s">
        <v>611</v>
      </c>
      <c r="B57" s="511"/>
      <c r="C57" s="511"/>
      <c r="D57" s="511"/>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s="146" customFormat="1">
      <c r="A58" s="430" t="s">
        <v>81</v>
      </c>
      <c r="B58" s="431" t="s">
        <v>518</v>
      </c>
      <c r="C58" s="430" t="s">
        <v>83</v>
      </c>
      <c r="D58" s="430" t="s">
        <v>84</v>
      </c>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s="146" customFormat="1">
      <c r="A59" s="436"/>
      <c r="B59" s="438"/>
      <c r="C59" s="436"/>
      <c r="D59" s="436"/>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s="146" customFormat="1" ht="170.45">
      <c r="A60" s="144" t="s">
        <v>612</v>
      </c>
      <c r="B60" s="189">
        <v>1</v>
      </c>
      <c r="C60" s="121" t="s">
        <v>613</v>
      </c>
      <c r="D60" s="130" t="s">
        <v>614</v>
      </c>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s="146" customFormat="1">
      <c r="A61" s="428" t="s">
        <v>522</v>
      </c>
      <c r="B61" s="512"/>
      <c r="C61" s="512"/>
      <c r="D61" s="513"/>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s="146" customFormat="1" ht="46.5">
      <c r="A62" s="144" t="s">
        <v>615</v>
      </c>
      <c r="B62" s="189">
        <v>0.5</v>
      </c>
      <c r="C62" s="121" t="s">
        <v>616</v>
      </c>
      <c r="D62" s="130" t="s">
        <v>617</v>
      </c>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s="146" customFormat="1" ht="62.1">
      <c r="A63" s="144" t="s">
        <v>618</v>
      </c>
      <c r="B63" s="189">
        <v>0.5</v>
      </c>
      <c r="C63" s="121" t="s">
        <v>619</v>
      </c>
      <c r="D63" s="149" t="s">
        <v>620</v>
      </c>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s="146" customFormat="1">
      <c r="A64" s="428" t="s">
        <v>621</v>
      </c>
      <c r="B64" s="512"/>
      <c r="C64" s="512"/>
      <c r="D64" s="513"/>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s="146" customFormat="1" ht="139.5">
      <c r="A65" s="144" t="s">
        <v>533</v>
      </c>
      <c r="B65" s="189">
        <v>0.5</v>
      </c>
      <c r="C65" s="121" t="s">
        <v>622</v>
      </c>
      <c r="D65" s="130" t="s">
        <v>623</v>
      </c>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s="146" customFormat="1" ht="30.95">
      <c r="A66" s="144" t="s">
        <v>624</v>
      </c>
      <c r="B66" s="189">
        <v>0</v>
      </c>
      <c r="C66" s="121" t="s">
        <v>625</v>
      </c>
      <c r="D66" s="121"/>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s="146" customFormat="1">
      <c r="A67" s="428" t="s">
        <v>101</v>
      </c>
      <c r="B67" s="512"/>
      <c r="C67" s="512"/>
      <c r="D67" s="513"/>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s="146" customFormat="1" ht="62.1">
      <c r="A68" s="144" t="s">
        <v>102</v>
      </c>
      <c r="B68" s="189">
        <v>0.5</v>
      </c>
      <c r="C68" s="121" t="s">
        <v>626</v>
      </c>
      <c r="D68" s="130" t="s">
        <v>627</v>
      </c>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s="146" customFormat="1" ht="62.1">
      <c r="A69" s="144" t="s">
        <v>261</v>
      </c>
      <c r="B69" s="189">
        <v>0</v>
      </c>
      <c r="C69" s="121" t="s">
        <v>628</v>
      </c>
      <c r="D69" s="121" t="s">
        <v>629</v>
      </c>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s="146" customFormat="1" ht="30.95">
      <c r="A70" s="144" t="s">
        <v>630</v>
      </c>
      <c r="B70" s="189">
        <v>0</v>
      </c>
      <c r="C70" s="121" t="s">
        <v>625</v>
      </c>
      <c r="D70" s="121"/>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s="146" customFormat="1" ht="30.95">
      <c r="A71" s="144" t="s">
        <v>589</v>
      </c>
      <c r="B71" s="189">
        <v>0</v>
      </c>
      <c r="C71" s="121" t="s">
        <v>625</v>
      </c>
      <c r="D71" s="121"/>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s="146" customFormat="1" ht="30.95">
      <c r="A72" s="144" t="s">
        <v>631</v>
      </c>
      <c r="B72" s="189">
        <v>0</v>
      </c>
      <c r="C72" s="121" t="s">
        <v>632</v>
      </c>
      <c r="D72" s="121"/>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s="146" customFormat="1">
      <c r="A73" s="428" t="s">
        <v>633</v>
      </c>
      <c r="B73" s="512"/>
      <c r="C73" s="512"/>
      <c r="D73" s="513"/>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s="146" customFormat="1" ht="30.95">
      <c r="A74" s="144" t="s">
        <v>117</v>
      </c>
      <c r="B74" s="189">
        <v>1</v>
      </c>
      <c r="C74" s="121" t="s">
        <v>634</v>
      </c>
      <c r="D74" s="129" t="s">
        <v>635</v>
      </c>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s="146" customFormat="1" ht="30.95">
      <c r="A75" s="144" t="s">
        <v>636</v>
      </c>
      <c r="B75" s="189">
        <v>0</v>
      </c>
      <c r="C75" s="121" t="s">
        <v>637</v>
      </c>
      <c r="D75" s="149" t="s">
        <v>638</v>
      </c>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s="146" customFormat="1" ht="46.5">
      <c r="A76" s="144" t="s">
        <v>639</v>
      </c>
      <c r="B76" s="189">
        <v>0</v>
      </c>
      <c r="C76" s="121" t="s">
        <v>640</v>
      </c>
      <c r="D76" s="121" t="s">
        <v>629</v>
      </c>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s="146" customFormat="1">
      <c r="A77" s="428" t="s">
        <v>556</v>
      </c>
      <c r="B77" s="512"/>
      <c r="C77" s="512"/>
      <c r="D77" s="513"/>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s="146" customFormat="1" ht="93">
      <c r="A78" s="144" t="s">
        <v>641</v>
      </c>
      <c r="B78" s="189">
        <v>0.5</v>
      </c>
      <c r="C78" s="121" t="s">
        <v>642</v>
      </c>
      <c r="D78" s="129" t="s">
        <v>643</v>
      </c>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s="146" customFormat="1" ht="46.5">
      <c r="A79" s="144" t="s">
        <v>644</v>
      </c>
      <c r="B79" s="189">
        <v>0.5</v>
      </c>
      <c r="C79" s="121" t="s">
        <v>645</v>
      </c>
      <c r="D79" s="155" t="s">
        <v>646</v>
      </c>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s="146" customFormat="1" ht="93">
      <c r="A80" s="144" t="s">
        <v>647</v>
      </c>
      <c r="B80" s="189">
        <v>0</v>
      </c>
      <c r="C80" s="121" t="s">
        <v>648</v>
      </c>
      <c r="D80" s="130" t="s">
        <v>646</v>
      </c>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s="146" customFormat="1" ht="46.5">
      <c r="A81" s="144" t="s">
        <v>566</v>
      </c>
      <c r="B81" s="189">
        <v>0</v>
      </c>
      <c r="C81" s="121" t="s">
        <v>649</v>
      </c>
      <c r="D81" s="130" t="s">
        <v>646</v>
      </c>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s="146" customFormat="1" ht="30.95">
      <c r="A82" s="144" t="s">
        <v>650</v>
      </c>
      <c r="B82" s="189">
        <v>0</v>
      </c>
      <c r="C82" s="121" t="s">
        <v>625</v>
      </c>
      <c r="D82" s="121"/>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s="146" customFormat="1">
      <c r="A83" s="143" t="s">
        <v>651</v>
      </c>
      <c r="B83" s="439">
        <f>SUM(B60,B62:B63,B65,B68:B69,B74:B76,B78:B81)</f>
        <v>5</v>
      </c>
      <c r="C83" s="512"/>
      <c r="D83" s="513"/>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s="146" customFormat="1">
      <c r="A84" s="143" t="s">
        <v>244</v>
      </c>
      <c r="B84" s="434">
        <f>B83/18*100</f>
        <v>27.777777777777779</v>
      </c>
      <c r="C84" s="514"/>
      <c r="D84" s="51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s="202" customFormat="1">
      <c r="A85" s="200" t="s">
        <v>139</v>
      </c>
      <c r="B85" s="435">
        <v>2</v>
      </c>
      <c r="C85" s="519"/>
      <c r="D85" s="520"/>
      <c r="E85" s="201"/>
      <c r="F85" s="201"/>
      <c r="G85" s="201"/>
      <c r="H85" s="201"/>
      <c r="I85" s="201"/>
      <c r="J85" s="201"/>
      <c r="K85" s="201"/>
      <c r="L85" s="201"/>
      <c r="M85" s="201"/>
      <c r="N85" s="201"/>
      <c r="O85" s="201"/>
      <c r="P85" s="201"/>
      <c r="Q85" s="201"/>
      <c r="R85" s="201"/>
      <c r="S85" s="201"/>
      <c r="T85" s="201"/>
      <c r="U85" s="201"/>
      <c r="V85" s="201"/>
      <c r="W85" s="201"/>
      <c r="X85" s="201"/>
      <c r="Y85" s="201"/>
      <c r="Z85" s="201"/>
    </row>
    <row r="86" spans="1:26">
      <c r="A86" s="112"/>
      <c r="B86" s="191"/>
      <c r="C86" s="112"/>
      <c r="D86" s="145"/>
      <c r="E86" s="112"/>
      <c r="F86" s="112"/>
      <c r="G86" s="112"/>
      <c r="H86" s="112"/>
      <c r="I86" s="112"/>
      <c r="J86" s="112"/>
      <c r="K86" s="112"/>
      <c r="L86" s="112"/>
      <c r="M86" s="112"/>
      <c r="N86" s="112"/>
      <c r="O86" s="112"/>
      <c r="P86" s="112"/>
      <c r="Q86" s="112"/>
      <c r="R86" s="112"/>
      <c r="S86" s="112"/>
      <c r="T86" s="112"/>
      <c r="U86" s="112"/>
      <c r="V86" s="112"/>
      <c r="W86" s="112"/>
      <c r="X86" s="112"/>
      <c r="Y86" s="112"/>
      <c r="Z86" s="112"/>
    </row>
    <row r="87" spans="1:26">
      <c r="A87" s="115"/>
      <c r="B87" s="191"/>
      <c r="C87" s="112"/>
      <c r="D87" s="145"/>
      <c r="E87" s="112"/>
      <c r="F87" s="112"/>
      <c r="G87" s="112"/>
      <c r="H87" s="112"/>
      <c r="I87" s="112"/>
      <c r="J87" s="112"/>
      <c r="K87" s="112"/>
      <c r="L87" s="112"/>
      <c r="M87" s="112"/>
      <c r="N87" s="112"/>
      <c r="O87" s="112"/>
      <c r="P87" s="112"/>
      <c r="Q87" s="112"/>
      <c r="R87" s="112"/>
      <c r="S87" s="112"/>
      <c r="T87" s="112"/>
      <c r="U87" s="112"/>
      <c r="V87" s="112"/>
      <c r="W87" s="112"/>
      <c r="X87" s="112"/>
      <c r="Y87" s="112"/>
      <c r="Z87" s="112"/>
    </row>
    <row r="88" spans="1:26" s="146" customFormat="1">
      <c r="A88" s="441" t="s">
        <v>652</v>
      </c>
      <c r="B88" s="51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s="146" customFormat="1">
      <c r="A89" s="156" t="s">
        <v>653</v>
      </c>
      <c r="B89" s="193">
        <f>SUM(B26,B52, B83)</f>
        <v>21</v>
      </c>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s="146" customFormat="1">
      <c r="A90" s="156" t="s">
        <v>190</v>
      </c>
      <c r="B90" s="194">
        <f>B89/48*100</f>
        <v>43.75</v>
      </c>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s="146" customFormat="1">
      <c r="A91" s="158" t="s">
        <v>191</v>
      </c>
      <c r="B91" s="195">
        <v>3</v>
      </c>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c r="A92" s="112"/>
      <c r="B92" s="191"/>
      <c r="C92" s="112"/>
      <c r="D92" s="145"/>
      <c r="E92" s="112"/>
      <c r="F92" s="112"/>
      <c r="G92" s="112"/>
      <c r="H92" s="112"/>
      <c r="I92" s="112"/>
      <c r="J92" s="112"/>
      <c r="K92" s="112"/>
      <c r="L92" s="112"/>
      <c r="M92" s="112"/>
      <c r="N92" s="112"/>
      <c r="O92" s="112"/>
      <c r="P92" s="112"/>
      <c r="Q92" s="112"/>
      <c r="R92" s="112"/>
      <c r="S92" s="112"/>
      <c r="T92" s="112"/>
      <c r="U92" s="112"/>
      <c r="V92" s="112"/>
      <c r="W92" s="112"/>
      <c r="X92" s="112"/>
      <c r="Y92" s="112"/>
      <c r="Z92" s="112"/>
    </row>
    <row r="93" spans="1:26">
      <c r="A93" s="112"/>
      <c r="B93" s="191"/>
      <c r="C93" s="112"/>
      <c r="D93" s="145"/>
      <c r="E93" s="112"/>
      <c r="F93" s="112"/>
      <c r="G93" s="112"/>
      <c r="H93" s="112"/>
      <c r="I93" s="112"/>
      <c r="J93" s="112"/>
      <c r="K93" s="112"/>
      <c r="L93" s="112"/>
      <c r="M93" s="112"/>
      <c r="N93" s="112"/>
      <c r="O93" s="112"/>
      <c r="P93" s="112"/>
      <c r="Q93" s="112"/>
      <c r="R93" s="112"/>
      <c r="S93" s="112"/>
      <c r="T93" s="112"/>
      <c r="U93" s="112"/>
      <c r="V93" s="112"/>
      <c r="W93" s="112"/>
      <c r="X93" s="112"/>
      <c r="Y93" s="112"/>
      <c r="Z93" s="112"/>
    </row>
    <row r="94" spans="1:26">
      <c r="A94" s="112"/>
      <c r="B94" s="191"/>
      <c r="C94" s="112"/>
      <c r="D94" s="145"/>
      <c r="E94" s="112"/>
      <c r="F94" s="112"/>
      <c r="G94" s="112"/>
      <c r="H94" s="112"/>
      <c r="I94" s="112"/>
      <c r="J94" s="112"/>
      <c r="K94" s="112"/>
      <c r="L94" s="112"/>
      <c r="M94" s="112"/>
      <c r="N94" s="112"/>
      <c r="O94" s="112"/>
      <c r="P94" s="112"/>
      <c r="Q94" s="112"/>
      <c r="R94" s="112"/>
      <c r="S94" s="112"/>
      <c r="T94" s="112"/>
      <c r="U94" s="112"/>
      <c r="V94" s="112"/>
      <c r="W94" s="112"/>
      <c r="X94" s="112"/>
      <c r="Y94" s="112"/>
      <c r="Z94" s="112"/>
    </row>
    <row r="95" spans="1:26">
      <c r="A95" s="112"/>
      <c r="B95" s="191"/>
      <c r="C95" s="112"/>
      <c r="D95" s="145"/>
      <c r="E95" s="112"/>
      <c r="F95" s="112"/>
      <c r="G95" s="112"/>
      <c r="H95" s="112"/>
      <c r="I95" s="112"/>
      <c r="J95" s="112"/>
      <c r="K95" s="112"/>
      <c r="L95" s="112"/>
      <c r="M95" s="112"/>
      <c r="N95" s="112"/>
      <c r="O95" s="112"/>
      <c r="P95" s="112"/>
      <c r="Q95" s="112"/>
      <c r="R95" s="112"/>
      <c r="S95" s="112"/>
      <c r="T95" s="112"/>
      <c r="U95" s="112"/>
      <c r="V95" s="112"/>
      <c r="W95" s="112"/>
      <c r="X95" s="112"/>
      <c r="Y95" s="112"/>
      <c r="Z95" s="112"/>
    </row>
    <row r="96" spans="1:26">
      <c r="A96" s="112"/>
      <c r="B96" s="191"/>
      <c r="C96" s="112"/>
      <c r="D96" s="145"/>
      <c r="E96" s="112"/>
      <c r="F96" s="112"/>
      <c r="G96" s="112"/>
      <c r="H96" s="112"/>
      <c r="I96" s="112"/>
      <c r="J96" s="112"/>
      <c r="K96" s="112"/>
      <c r="L96" s="112"/>
      <c r="M96" s="112"/>
      <c r="N96" s="112"/>
      <c r="O96" s="112"/>
      <c r="P96" s="112"/>
      <c r="Q96" s="112"/>
      <c r="R96" s="112"/>
      <c r="S96" s="112"/>
      <c r="T96" s="112"/>
      <c r="U96" s="112"/>
      <c r="V96" s="112"/>
      <c r="W96" s="112"/>
      <c r="X96" s="112"/>
      <c r="Y96" s="112"/>
      <c r="Z96" s="112"/>
    </row>
    <row r="97" spans="1:26">
      <c r="A97" s="112"/>
      <c r="B97" s="191"/>
      <c r="C97" s="112"/>
      <c r="D97" s="145"/>
      <c r="E97" s="112"/>
      <c r="F97" s="112"/>
      <c r="G97" s="112"/>
      <c r="H97" s="112"/>
      <c r="I97" s="112"/>
      <c r="J97" s="112"/>
      <c r="K97" s="112"/>
      <c r="L97" s="112"/>
      <c r="M97" s="112"/>
      <c r="N97" s="112"/>
      <c r="O97" s="112"/>
      <c r="P97" s="112"/>
      <c r="Q97" s="112"/>
      <c r="R97" s="112"/>
      <c r="S97" s="112"/>
      <c r="T97" s="112"/>
      <c r="U97" s="112"/>
      <c r="V97" s="112"/>
      <c r="W97" s="112"/>
      <c r="X97" s="112"/>
      <c r="Y97" s="112"/>
      <c r="Z97" s="112"/>
    </row>
    <row r="98" spans="1:26">
      <c r="A98" s="112"/>
      <c r="B98" s="191"/>
      <c r="C98" s="112"/>
      <c r="D98" s="145"/>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1:26">
      <c r="A99" s="112"/>
      <c r="B99" s="191"/>
      <c r="C99" s="112"/>
      <c r="D99" s="145"/>
      <c r="E99" s="112"/>
      <c r="F99" s="112"/>
      <c r="G99" s="112"/>
      <c r="H99" s="112"/>
      <c r="I99" s="112"/>
      <c r="J99" s="112"/>
      <c r="K99" s="112"/>
      <c r="L99" s="112"/>
      <c r="M99" s="112"/>
      <c r="N99" s="112"/>
      <c r="O99" s="112"/>
      <c r="P99" s="112"/>
      <c r="Q99" s="112"/>
      <c r="R99" s="112"/>
      <c r="S99" s="112"/>
      <c r="T99" s="112"/>
      <c r="U99" s="112"/>
      <c r="V99" s="112"/>
      <c r="W99" s="112"/>
      <c r="X99" s="112"/>
      <c r="Y99" s="112"/>
      <c r="Z99" s="112"/>
    </row>
    <row r="100" spans="1:26">
      <c r="A100" s="112"/>
      <c r="B100" s="191"/>
      <c r="C100" s="112"/>
      <c r="D100" s="145"/>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c r="A101" s="112"/>
      <c r="B101" s="191"/>
      <c r="C101" s="112"/>
      <c r="D101" s="145"/>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c r="A102" s="112"/>
      <c r="B102" s="191"/>
      <c r="C102" s="112"/>
      <c r="D102" s="145"/>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c r="A103" s="112"/>
      <c r="B103" s="191"/>
      <c r="C103" s="112"/>
      <c r="D103" s="145"/>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c r="A104" s="112"/>
      <c r="B104" s="191"/>
      <c r="C104" s="112"/>
      <c r="D104" s="145"/>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c r="A105" s="112"/>
      <c r="B105" s="191"/>
      <c r="C105" s="112"/>
      <c r="D105" s="145"/>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c r="A106" s="112"/>
      <c r="B106" s="191"/>
      <c r="C106" s="112"/>
      <c r="D106" s="145"/>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c r="A107" s="112"/>
      <c r="B107" s="191"/>
      <c r="C107" s="112"/>
      <c r="D107" s="145"/>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c r="A108" s="112"/>
      <c r="B108" s="191"/>
      <c r="C108" s="112"/>
      <c r="D108" s="145"/>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c r="A109" s="112"/>
      <c r="B109" s="191"/>
      <c r="C109" s="112"/>
      <c r="D109" s="145"/>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c r="A110" s="112"/>
      <c r="B110" s="191"/>
      <c r="C110" s="112"/>
      <c r="D110" s="145"/>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c r="A111" s="112"/>
      <c r="B111" s="191"/>
      <c r="C111" s="112"/>
      <c r="D111" s="145"/>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c r="A112" s="112"/>
      <c r="B112" s="191"/>
      <c r="C112" s="112"/>
      <c r="D112" s="145"/>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c r="A113" s="112"/>
      <c r="B113" s="191"/>
      <c r="C113" s="112"/>
      <c r="D113" s="145"/>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c r="A114" s="112"/>
      <c r="B114" s="191"/>
      <c r="C114" s="112"/>
      <c r="D114" s="145"/>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c r="A115" s="112"/>
      <c r="B115" s="191"/>
      <c r="C115" s="112"/>
      <c r="D115" s="145"/>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c r="A116" s="112"/>
      <c r="B116" s="191"/>
      <c r="C116" s="112"/>
      <c r="D116" s="145"/>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c r="A117" s="112"/>
      <c r="B117" s="191"/>
      <c r="C117" s="112"/>
      <c r="D117" s="145"/>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c r="A118" s="112"/>
      <c r="B118" s="191"/>
      <c r="C118" s="112"/>
      <c r="D118" s="145"/>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c r="A119" s="112"/>
      <c r="B119" s="191"/>
      <c r="C119" s="112"/>
      <c r="D119" s="145"/>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c r="A120" s="112"/>
      <c r="B120" s="191"/>
      <c r="C120" s="112"/>
      <c r="D120" s="145"/>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c r="A121" s="112"/>
      <c r="B121" s="191"/>
      <c r="C121" s="112"/>
      <c r="D121" s="145"/>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c r="A122" s="112"/>
      <c r="B122" s="191"/>
      <c r="C122" s="112"/>
      <c r="D122" s="145"/>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c r="A123" s="112"/>
      <c r="B123" s="191"/>
      <c r="C123" s="112"/>
      <c r="D123" s="145"/>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c r="A124" s="112"/>
      <c r="B124" s="191"/>
      <c r="C124" s="112"/>
      <c r="D124" s="145"/>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c r="A125" s="112"/>
      <c r="B125" s="191"/>
      <c r="C125" s="112"/>
      <c r="D125" s="145"/>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c r="A126" s="112"/>
      <c r="B126" s="191"/>
      <c r="C126" s="112"/>
      <c r="D126" s="145"/>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c r="A127" s="112"/>
      <c r="B127" s="191"/>
      <c r="C127" s="112"/>
      <c r="D127" s="145"/>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c r="A128" s="112"/>
      <c r="B128" s="191"/>
      <c r="C128" s="112"/>
      <c r="D128" s="145"/>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c r="A129" s="112"/>
      <c r="B129" s="191"/>
      <c r="C129" s="112"/>
      <c r="D129" s="145"/>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c r="A130" s="112"/>
      <c r="B130" s="191"/>
      <c r="C130" s="112"/>
      <c r="D130" s="145"/>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c r="A131" s="112"/>
      <c r="B131" s="191"/>
      <c r="C131" s="112"/>
      <c r="D131" s="145"/>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c r="A132" s="112"/>
      <c r="B132" s="191"/>
      <c r="C132" s="112"/>
      <c r="D132" s="145"/>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c r="A133" s="112"/>
      <c r="B133" s="191"/>
      <c r="C133" s="112"/>
      <c r="D133" s="145"/>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c r="A134" s="112"/>
      <c r="B134" s="191"/>
      <c r="C134" s="112"/>
      <c r="D134" s="145"/>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c r="A135" s="112"/>
      <c r="B135" s="191"/>
      <c r="C135" s="112"/>
      <c r="D135" s="145"/>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c r="A136" s="112"/>
      <c r="B136" s="191"/>
      <c r="C136" s="112"/>
      <c r="D136" s="145"/>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c r="A137" s="112"/>
      <c r="B137" s="191"/>
      <c r="C137" s="112"/>
      <c r="D137" s="145"/>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c r="A138" s="112"/>
      <c r="B138" s="191"/>
      <c r="C138" s="112"/>
      <c r="D138" s="145"/>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c r="A139" s="112"/>
      <c r="B139" s="191"/>
      <c r="C139" s="112"/>
      <c r="D139" s="145"/>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c r="A140" s="112"/>
      <c r="B140" s="191"/>
      <c r="C140" s="112"/>
      <c r="D140" s="145"/>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c r="A141" s="112"/>
      <c r="B141" s="191"/>
      <c r="C141" s="112"/>
      <c r="D141" s="145"/>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c r="A142" s="112"/>
      <c r="B142" s="191"/>
      <c r="C142" s="112"/>
      <c r="D142" s="145"/>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c r="A143" s="112"/>
      <c r="B143" s="191"/>
      <c r="C143" s="112"/>
      <c r="D143" s="145"/>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c r="A144" s="112"/>
      <c r="B144" s="191"/>
      <c r="C144" s="112"/>
      <c r="D144" s="145"/>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c r="A145" s="112"/>
      <c r="B145" s="191"/>
      <c r="C145" s="112"/>
      <c r="D145" s="145"/>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c r="A146" s="112"/>
      <c r="B146" s="191"/>
      <c r="C146" s="112"/>
      <c r="D146" s="145"/>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c r="A147" s="112"/>
      <c r="B147" s="191"/>
      <c r="C147" s="112"/>
      <c r="D147" s="145"/>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c r="A148" s="112"/>
      <c r="B148" s="191"/>
      <c r="C148" s="112"/>
      <c r="D148" s="145"/>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c r="A149" s="112"/>
      <c r="B149" s="191"/>
      <c r="C149" s="112"/>
      <c r="D149" s="145"/>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c r="A150" s="112"/>
      <c r="B150" s="191"/>
      <c r="C150" s="112"/>
      <c r="D150" s="145"/>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c r="A151" s="112"/>
      <c r="B151" s="191"/>
      <c r="C151" s="112"/>
      <c r="D151" s="145"/>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c r="A152" s="112"/>
      <c r="B152" s="191"/>
      <c r="C152" s="112"/>
      <c r="D152" s="145"/>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c r="A153" s="112"/>
      <c r="B153" s="191"/>
      <c r="C153" s="112"/>
      <c r="D153" s="145"/>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c r="A154" s="112"/>
      <c r="B154" s="191"/>
      <c r="C154" s="112"/>
      <c r="D154" s="145"/>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c r="A155" s="112"/>
      <c r="B155" s="191"/>
      <c r="C155" s="112"/>
      <c r="D155" s="145"/>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c r="A156" s="112"/>
      <c r="B156" s="191"/>
      <c r="C156" s="112"/>
      <c r="D156" s="145"/>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c r="A157" s="112"/>
      <c r="B157" s="191"/>
      <c r="C157" s="112"/>
      <c r="D157" s="145"/>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c r="A158" s="112"/>
      <c r="B158" s="191"/>
      <c r="C158" s="112"/>
      <c r="D158" s="145"/>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c r="A159" s="112"/>
      <c r="B159" s="191"/>
      <c r="C159" s="112"/>
      <c r="D159" s="145"/>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c r="A160" s="112"/>
      <c r="B160" s="191"/>
      <c r="C160" s="112"/>
      <c r="D160" s="145"/>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c r="A161" s="112"/>
      <c r="B161" s="191"/>
      <c r="C161" s="112"/>
      <c r="D161" s="145"/>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c r="A162" s="112"/>
      <c r="B162" s="191"/>
      <c r="C162" s="112"/>
      <c r="D162" s="145"/>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c r="A163" s="112"/>
      <c r="B163" s="191"/>
      <c r="C163" s="112"/>
      <c r="D163" s="145"/>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c r="A164" s="112"/>
      <c r="B164" s="191"/>
      <c r="C164" s="112"/>
      <c r="D164" s="145"/>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c r="A165" s="112"/>
      <c r="B165" s="191"/>
      <c r="C165" s="112"/>
      <c r="D165" s="145"/>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c r="A166" s="112"/>
      <c r="B166" s="191"/>
      <c r="C166" s="112"/>
      <c r="D166" s="145"/>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c r="A167" s="112"/>
      <c r="B167" s="191"/>
      <c r="C167" s="112"/>
      <c r="D167" s="145"/>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c r="A168" s="112"/>
      <c r="B168" s="191"/>
      <c r="C168" s="112"/>
      <c r="D168" s="145"/>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c r="A169" s="112"/>
      <c r="B169" s="191"/>
      <c r="C169" s="112"/>
      <c r="D169" s="145"/>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c r="A170" s="112"/>
      <c r="B170" s="191"/>
      <c r="C170" s="112"/>
      <c r="D170" s="145"/>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c r="A171" s="112"/>
      <c r="B171" s="191"/>
      <c r="C171" s="112"/>
      <c r="D171" s="145"/>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c r="A172" s="112"/>
      <c r="B172" s="191"/>
      <c r="C172" s="112"/>
      <c r="D172" s="145"/>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c r="A173" s="112"/>
      <c r="B173" s="191"/>
      <c r="C173" s="112"/>
      <c r="D173" s="145"/>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c r="A174" s="112"/>
      <c r="B174" s="191"/>
      <c r="C174" s="112"/>
      <c r="D174" s="145"/>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c r="A175" s="112"/>
      <c r="B175" s="191"/>
      <c r="C175" s="112"/>
      <c r="D175" s="145"/>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c r="A176" s="112"/>
      <c r="B176" s="191"/>
      <c r="C176" s="112"/>
      <c r="D176" s="145"/>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c r="A177" s="112"/>
      <c r="B177" s="191"/>
      <c r="C177" s="112"/>
      <c r="D177" s="145"/>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c r="A178" s="112"/>
      <c r="B178" s="191"/>
      <c r="C178" s="112"/>
      <c r="D178" s="145"/>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c r="A179" s="112"/>
      <c r="B179" s="191"/>
      <c r="C179" s="112"/>
      <c r="D179" s="145"/>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c r="A180" s="112"/>
      <c r="B180" s="191"/>
      <c r="C180" s="112"/>
      <c r="D180" s="145"/>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c r="A181" s="112"/>
      <c r="B181" s="191"/>
      <c r="C181" s="112"/>
      <c r="D181" s="145"/>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c r="A182" s="112"/>
      <c r="B182" s="191"/>
      <c r="C182" s="112"/>
      <c r="D182" s="145"/>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c r="A183" s="112"/>
      <c r="B183" s="191"/>
      <c r="C183" s="112"/>
      <c r="D183" s="145"/>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c r="A184" s="112"/>
      <c r="B184" s="191"/>
      <c r="C184" s="112"/>
      <c r="D184" s="145"/>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c r="A185" s="112"/>
      <c r="B185" s="191"/>
      <c r="C185" s="112"/>
      <c r="D185" s="145"/>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c r="A186" s="112"/>
      <c r="B186" s="191"/>
      <c r="C186" s="112"/>
      <c r="D186" s="145"/>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c r="A187" s="112"/>
      <c r="B187" s="191"/>
      <c r="C187" s="112"/>
      <c r="D187" s="145"/>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c r="A188" s="112"/>
      <c r="B188" s="191"/>
      <c r="C188" s="112"/>
      <c r="D188" s="145"/>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c r="A189" s="112"/>
      <c r="B189" s="191"/>
      <c r="C189" s="112"/>
      <c r="D189" s="145"/>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c r="A190" s="112"/>
      <c r="B190" s="191"/>
      <c r="C190" s="112"/>
      <c r="D190" s="145"/>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c r="A191" s="112"/>
      <c r="B191" s="191"/>
      <c r="C191" s="112"/>
      <c r="D191" s="145"/>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c r="A192" s="112"/>
      <c r="B192" s="191"/>
      <c r="C192" s="112"/>
      <c r="D192" s="145"/>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c r="A193" s="112"/>
      <c r="B193" s="191"/>
      <c r="C193" s="112"/>
      <c r="D193" s="145"/>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c r="A194" s="112"/>
      <c r="B194" s="191"/>
      <c r="C194" s="112"/>
      <c r="D194" s="145"/>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c r="A195" s="112"/>
      <c r="B195" s="191"/>
      <c r="C195" s="112"/>
      <c r="D195" s="145"/>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c r="A196" s="112"/>
      <c r="B196" s="191"/>
      <c r="C196" s="112"/>
      <c r="D196" s="145"/>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c r="A197" s="112"/>
      <c r="B197" s="191"/>
      <c r="C197" s="112"/>
      <c r="D197" s="145"/>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c r="A198" s="112"/>
      <c r="B198" s="191"/>
      <c r="C198" s="112"/>
      <c r="D198" s="145"/>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c r="A199" s="112"/>
      <c r="B199" s="191"/>
      <c r="C199" s="112"/>
      <c r="D199" s="145"/>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c r="A200" s="112"/>
      <c r="B200" s="191"/>
      <c r="C200" s="112"/>
      <c r="D200" s="145"/>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c r="A201" s="112"/>
      <c r="B201" s="191"/>
      <c r="C201" s="112"/>
      <c r="D201" s="145"/>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c r="A202" s="112"/>
      <c r="B202" s="191"/>
      <c r="C202" s="112"/>
      <c r="D202" s="145"/>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c r="A203" s="112"/>
      <c r="B203" s="191"/>
      <c r="C203" s="112"/>
      <c r="D203" s="145"/>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c r="A204" s="112"/>
      <c r="B204" s="191"/>
      <c r="C204" s="112"/>
      <c r="D204" s="145"/>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c r="A205" s="112"/>
      <c r="B205" s="191"/>
      <c r="C205" s="112"/>
      <c r="D205" s="145"/>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c r="A206" s="112"/>
      <c r="B206" s="191"/>
      <c r="C206" s="112"/>
      <c r="D206" s="145"/>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c r="A207" s="112"/>
      <c r="B207" s="191"/>
      <c r="C207" s="112"/>
      <c r="D207" s="145"/>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c r="A208" s="112"/>
      <c r="B208" s="191"/>
      <c r="C208" s="112"/>
      <c r="D208" s="145"/>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c r="A209" s="112"/>
      <c r="B209" s="191"/>
      <c r="C209" s="112"/>
      <c r="D209" s="145"/>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c r="A210" s="112"/>
      <c r="B210" s="191"/>
      <c r="C210" s="112"/>
      <c r="D210" s="145"/>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c r="A211" s="112"/>
      <c r="B211" s="191"/>
      <c r="C211" s="112"/>
      <c r="D211" s="145"/>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c r="A212" s="112"/>
      <c r="B212" s="191"/>
      <c r="C212" s="112"/>
      <c r="D212" s="145"/>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c r="A213" s="112"/>
      <c r="B213" s="191"/>
      <c r="C213" s="112"/>
      <c r="D213" s="145"/>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c r="A214" s="112"/>
      <c r="B214" s="191"/>
      <c r="C214" s="112"/>
      <c r="D214" s="145"/>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c r="A215" s="112"/>
      <c r="B215" s="191"/>
      <c r="C215" s="112"/>
      <c r="D215" s="145"/>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c r="A216" s="112"/>
      <c r="B216" s="191"/>
      <c r="C216" s="112"/>
      <c r="D216" s="145"/>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c r="A217" s="112"/>
      <c r="B217" s="191"/>
      <c r="C217" s="112"/>
      <c r="D217" s="145"/>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c r="A218" s="112"/>
      <c r="B218" s="191"/>
      <c r="C218" s="112"/>
      <c r="D218" s="145"/>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c r="A219" s="112"/>
      <c r="B219" s="191"/>
      <c r="C219" s="112"/>
      <c r="D219" s="145"/>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c r="A220" s="112"/>
      <c r="B220" s="191"/>
      <c r="C220" s="112"/>
      <c r="D220" s="145"/>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c r="A221" s="112"/>
      <c r="B221" s="191"/>
      <c r="C221" s="112"/>
      <c r="D221" s="145"/>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c r="A222" s="112"/>
      <c r="B222" s="191"/>
      <c r="C222" s="112"/>
      <c r="D222" s="145"/>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c r="A223" s="112"/>
      <c r="B223" s="191"/>
      <c r="C223" s="112"/>
      <c r="D223" s="145"/>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c r="A224" s="112"/>
      <c r="B224" s="191"/>
      <c r="C224" s="112"/>
      <c r="D224" s="145"/>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c r="A225" s="112"/>
      <c r="B225" s="191"/>
      <c r="C225" s="112"/>
      <c r="D225" s="145"/>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c r="A226" s="112"/>
      <c r="B226" s="191"/>
      <c r="C226" s="112"/>
      <c r="D226" s="145"/>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c r="A227" s="112"/>
      <c r="B227" s="191"/>
      <c r="C227" s="112"/>
      <c r="D227" s="145"/>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c r="A228" s="112"/>
      <c r="B228" s="191"/>
      <c r="C228" s="112"/>
      <c r="D228" s="145"/>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c r="A229" s="112"/>
      <c r="B229" s="191"/>
      <c r="C229" s="112"/>
      <c r="D229" s="145"/>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c r="A230" s="112"/>
      <c r="B230" s="191"/>
      <c r="C230" s="112"/>
      <c r="D230" s="145"/>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c r="A231" s="112"/>
      <c r="B231" s="191"/>
      <c r="C231" s="112"/>
      <c r="D231" s="145"/>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c r="A232" s="112"/>
      <c r="B232" s="191"/>
      <c r="C232" s="112"/>
      <c r="D232" s="145"/>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c r="A233" s="112"/>
      <c r="B233" s="191"/>
      <c r="C233" s="112"/>
      <c r="D233" s="145"/>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c r="A234" s="112"/>
      <c r="B234" s="191"/>
      <c r="C234" s="112"/>
      <c r="D234" s="145"/>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spans="1:26">
      <c r="A235" s="112"/>
      <c r="B235" s="191"/>
      <c r="C235" s="112"/>
      <c r="D235" s="145"/>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c r="A236" s="112"/>
      <c r="B236" s="191"/>
      <c r="C236" s="112"/>
      <c r="D236" s="145"/>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spans="1:26">
      <c r="A237" s="112"/>
      <c r="B237" s="191"/>
      <c r="C237" s="112"/>
      <c r="D237" s="145"/>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spans="1:26">
      <c r="A238" s="112"/>
      <c r="B238" s="191"/>
      <c r="C238" s="112"/>
      <c r="D238" s="145"/>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spans="1:26">
      <c r="A239" s="112"/>
      <c r="B239" s="191"/>
      <c r="C239" s="112"/>
      <c r="D239" s="145"/>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spans="1:26">
      <c r="A240" s="112"/>
      <c r="B240" s="191"/>
      <c r="C240" s="112"/>
      <c r="D240" s="145"/>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spans="1:26">
      <c r="A241" s="112"/>
      <c r="B241" s="191"/>
      <c r="C241" s="112"/>
      <c r="D241" s="145"/>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spans="1:26">
      <c r="A242" s="112"/>
      <c r="B242" s="191"/>
      <c r="C242" s="112"/>
      <c r="D242" s="145"/>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spans="1:26">
      <c r="A243" s="112"/>
      <c r="B243" s="191"/>
      <c r="C243" s="112"/>
      <c r="D243" s="145"/>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spans="1:26">
      <c r="A244" s="112"/>
      <c r="B244" s="191"/>
      <c r="C244" s="112"/>
      <c r="D244" s="145"/>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spans="1:26">
      <c r="A245" s="112"/>
      <c r="B245" s="191"/>
      <c r="C245" s="112"/>
      <c r="D245" s="145"/>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spans="1:26">
      <c r="A246" s="112"/>
      <c r="B246" s="191"/>
      <c r="C246" s="112"/>
      <c r="D246" s="145"/>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spans="1:26">
      <c r="A247" s="112"/>
      <c r="B247" s="191"/>
      <c r="C247" s="112"/>
      <c r="D247" s="145"/>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spans="1:26">
      <c r="A248" s="112"/>
      <c r="B248" s="191"/>
      <c r="C248" s="112"/>
      <c r="D248" s="145"/>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spans="1:26">
      <c r="A249" s="112"/>
      <c r="B249" s="191"/>
      <c r="C249" s="112"/>
      <c r="D249" s="145"/>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spans="1:26">
      <c r="A250" s="112"/>
      <c r="B250" s="191"/>
      <c r="C250" s="112"/>
      <c r="D250" s="145"/>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spans="1:26">
      <c r="A251" s="112"/>
      <c r="B251" s="191"/>
      <c r="C251" s="112"/>
      <c r="D251" s="145"/>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spans="1:26">
      <c r="A252" s="112"/>
      <c r="B252" s="191"/>
      <c r="C252" s="112"/>
      <c r="D252" s="145"/>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spans="1:26">
      <c r="A253" s="112"/>
      <c r="B253" s="191"/>
      <c r="C253" s="112"/>
      <c r="D253" s="145"/>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spans="1:26">
      <c r="A254" s="112"/>
      <c r="B254" s="191"/>
      <c r="C254" s="112"/>
      <c r="D254" s="145"/>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spans="1:26">
      <c r="A255" s="112"/>
      <c r="B255" s="191"/>
      <c r="C255" s="112"/>
      <c r="D255" s="145"/>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spans="1:26">
      <c r="A256" s="112"/>
      <c r="B256" s="191"/>
      <c r="C256" s="112"/>
      <c r="D256" s="145"/>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spans="1:26">
      <c r="A257" s="112"/>
      <c r="B257" s="191"/>
      <c r="C257" s="112"/>
      <c r="D257" s="145"/>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spans="1:26">
      <c r="A258" s="112"/>
      <c r="B258" s="191"/>
      <c r="C258" s="112"/>
      <c r="D258" s="145"/>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spans="1:26">
      <c r="A259" s="112"/>
      <c r="B259" s="191"/>
      <c r="C259" s="112"/>
      <c r="D259" s="145"/>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spans="1:26">
      <c r="A260" s="112"/>
      <c r="B260" s="191"/>
      <c r="C260" s="112"/>
      <c r="D260" s="145"/>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spans="1:26">
      <c r="A261" s="112"/>
      <c r="B261" s="191"/>
      <c r="C261" s="112"/>
      <c r="D261" s="145"/>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spans="1:26">
      <c r="A262" s="112"/>
      <c r="B262" s="191"/>
      <c r="C262" s="112"/>
      <c r="D262" s="145"/>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spans="1:26">
      <c r="A263" s="112"/>
      <c r="B263" s="191"/>
      <c r="C263" s="112"/>
      <c r="D263" s="145"/>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spans="1:26">
      <c r="A264" s="112"/>
      <c r="B264" s="191"/>
      <c r="C264" s="112"/>
      <c r="D264" s="145"/>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spans="1:26">
      <c r="A265" s="112"/>
      <c r="B265" s="191"/>
      <c r="C265" s="112"/>
      <c r="D265" s="145"/>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spans="1:26">
      <c r="A266" s="112"/>
      <c r="B266" s="191"/>
      <c r="C266" s="112"/>
      <c r="D266" s="145"/>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spans="1:26">
      <c r="A267" s="112"/>
      <c r="B267" s="191"/>
      <c r="C267" s="112"/>
      <c r="D267" s="145"/>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spans="1:26">
      <c r="A268" s="112"/>
      <c r="B268" s="191"/>
      <c r="C268" s="112"/>
      <c r="D268" s="145"/>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spans="1:26">
      <c r="A269" s="112"/>
      <c r="B269" s="191"/>
      <c r="C269" s="112"/>
      <c r="D269" s="145"/>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spans="1:26">
      <c r="A270" s="112"/>
      <c r="B270" s="191"/>
      <c r="C270" s="112"/>
      <c r="D270" s="145"/>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spans="1:26">
      <c r="A271" s="112"/>
      <c r="B271" s="191"/>
      <c r="C271" s="112"/>
      <c r="D271" s="145"/>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spans="1:26">
      <c r="A272" s="112"/>
      <c r="B272" s="191"/>
      <c r="C272" s="112"/>
      <c r="D272" s="145"/>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spans="1:26">
      <c r="A273" s="112"/>
      <c r="B273" s="191"/>
      <c r="C273" s="112"/>
      <c r="D273" s="145"/>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spans="1:26">
      <c r="A274" s="112"/>
      <c r="B274" s="191"/>
      <c r="C274" s="112"/>
      <c r="D274" s="145"/>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spans="1:26">
      <c r="A275" s="112"/>
      <c r="B275" s="191"/>
      <c r="C275" s="112"/>
      <c r="D275" s="145"/>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spans="1:26">
      <c r="A276" s="112"/>
      <c r="B276" s="191"/>
      <c r="C276" s="112"/>
      <c r="D276" s="145"/>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spans="1:26">
      <c r="A277" s="112"/>
      <c r="B277" s="191"/>
      <c r="C277" s="112"/>
      <c r="D277" s="145"/>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c r="A278" s="112"/>
      <c r="B278" s="191"/>
      <c r="C278" s="112"/>
      <c r="D278" s="145"/>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c r="A279" s="112"/>
      <c r="B279" s="191"/>
      <c r="C279" s="112"/>
      <c r="D279" s="145"/>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c r="A280" s="112"/>
      <c r="B280" s="191"/>
      <c r="C280" s="112"/>
      <c r="D280" s="145"/>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c r="A281" s="112"/>
      <c r="B281" s="191"/>
      <c r="C281" s="112"/>
      <c r="D281" s="145"/>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c r="A282" s="112"/>
      <c r="B282" s="191"/>
      <c r="C282" s="112"/>
      <c r="D282" s="145"/>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c r="A283" s="112"/>
      <c r="B283" s="191"/>
      <c r="C283" s="112"/>
      <c r="D283" s="145"/>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c r="A284" s="112"/>
      <c r="B284" s="191"/>
      <c r="C284" s="112"/>
      <c r="D284" s="145"/>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spans="1:26">
      <c r="A285" s="112"/>
      <c r="B285" s="191"/>
      <c r="C285" s="112"/>
      <c r="D285" s="145"/>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spans="1:26">
      <c r="A286" s="112"/>
      <c r="B286" s="191"/>
      <c r="C286" s="112"/>
      <c r="D286" s="145"/>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spans="1:26">
      <c r="A287" s="111"/>
      <c r="B287" s="196"/>
      <c r="C287" s="111"/>
      <c r="D287" s="152"/>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row>
    <row r="288" spans="1:26">
      <c r="A288" s="111"/>
      <c r="B288" s="196"/>
      <c r="C288" s="111"/>
      <c r="D288" s="152"/>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row>
    <row r="289" spans="1:26">
      <c r="A289" s="111"/>
      <c r="B289" s="196"/>
      <c r="C289" s="111"/>
      <c r="D289" s="152"/>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row>
    <row r="290" spans="1:26">
      <c r="A290" s="111"/>
      <c r="B290" s="196"/>
      <c r="C290" s="111"/>
      <c r="D290" s="152"/>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row>
    <row r="291" spans="1:26">
      <c r="A291" s="111"/>
      <c r="B291" s="196"/>
      <c r="C291" s="111"/>
      <c r="D291" s="152"/>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row>
    <row r="292" spans="1:26">
      <c r="A292" s="111"/>
      <c r="B292" s="196"/>
      <c r="C292" s="111"/>
      <c r="D292" s="152"/>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spans="1:26">
      <c r="A293" s="111"/>
      <c r="B293" s="196"/>
      <c r="C293" s="111"/>
      <c r="D293" s="152"/>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spans="1:26">
      <c r="A294" s="111"/>
      <c r="B294" s="196"/>
      <c r="C294" s="111"/>
      <c r="D294" s="152"/>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spans="1:26">
      <c r="A295" s="111"/>
      <c r="B295" s="196"/>
      <c r="C295" s="111"/>
      <c r="D295" s="152"/>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spans="1:26">
      <c r="A296" s="111"/>
      <c r="B296" s="196"/>
      <c r="C296" s="111"/>
      <c r="D296" s="152"/>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spans="1:26">
      <c r="A297" s="111"/>
      <c r="B297" s="196"/>
      <c r="C297" s="111"/>
      <c r="D297" s="152"/>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spans="1:26">
      <c r="A298" s="111"/>
      <c r="B298" s="196"/>
      <c r="C298" s="111"/>
      <c r="D298" s="152"/>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spans="1:26">
      <c r="A299" s="111"/>
      <c r="B299" s="196"/>
      <c r="C299" s="111"/>
      <c r="D299" s="152"/>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spans="1:26">
      <c r="A300" s="111"/>
      <c r="B300" s="196"/>
      <c r="C300" s="111"/>
      <c r="D300" s="152"/>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spans="1:26">
      <c r="A301" s="111"/>
      <c r="B301" s="196"/>
      <c r="C301" s="111"/>
      <c r="D301" s="152"/>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spans="1:26">
      <c r="A302" s="111"/>
      <c r="B302" s="196"/>
      <c r="C302" s="111"/>
      <c r="D302" s="152"/>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spans="1:26">
      <c r="A303" s="111"/>
      <c r="B303" s="196"/>
      <c r="C303" s="111"/>
      <c r="D303" s="152"/>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spans="1:26">
      <c r="A304" s="111"/>
      <c r="B304" s="196"/>
      <c r="C304" s="111"/>
      <c r="D304" s="152"/>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spans="1:26">
      <c r="A305" s="111"/>
      <c r="B305" s="196"/>
      <c r="C305" s="111"/>
      <c r="D305" s="152"/>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spans="1:26">
      <c r="A306" s="111"/>
      <c r="B306" s="196"/>
      <c r="C306" s="111"/>
      <c r="D306" s="152"/>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spans="1:26">
      <c r="A307" s="111"/>
      <c r="B307" s="196"/>
      <c r="C307" s="111"/>
      <c r="D307" s="152"/>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1:26">
      <c r="A308" s="111"/>
      <c r="B308" s="196"/>
      <c r="C308" s="111"/>
      <c r="D308" s="152"/>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spans="1:26">
      <c r="A309" s="111"/>
      <c r="B309" s="196"/>
      <c r="C309" s="111"/>
      <c r="D309" s="152"/>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spans="1:26">
      <c r="A310" s="111"/>
      <c r="B310" s="196"/>
      <c r="C310" s="111"/>
      <c r="D310" s="152"/>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spans="1:26">
      <c r="A311" s="111"/>
      <c r="B311" s="196"/>
      <c r="C311" s="111"/>
      <c r="D311" s="152"/>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spans="1:26">
      <c r="A312" s="111"/>
      <c r="B312" s="196"/>
      <c r="C312" s="111"/>
      <c r="D312" s="152"/>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spans="1:26">
      <c r="A313" s="111"/>
      <c r="B313" s="196"/>
      <c r="C313" s="111"/>
      <c r="D313" s="152"/>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spans="1:26">
      <c r="A314" s="111"/>
      <c r="B314" s="196"/>
      <c r="C314" s="111"/>
      <c r="D314" s="152"/>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spans="1:26">
      <c r="A315" s="111"/>
      <c r="B315" s="196"/>
      <c r="C315" s="111"/>
      <c r="D315" s="152"/>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spans="1:26">
      <c r="A316" s="111"/>
      <c r="B316" s="196"/>
      <c r="C316" s="111"/>
      <c r="D316" s="152"/>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spans="1:26">
      <c r="A317" s="111"/>
      <c r="B317" s="196"/>
      <c r="C317" s="111"/>
      <c r="D317" s="152"/>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spans="1:26">
      <c r="A318" s="111"/>
      <c r="B318" s="196"/>
      <c r="C318" s="111"/>
      <c r="D318" s="152"/>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spans="1:26">
      <c r="A319" s="111"/>
      <c r="B319" s="196"/>
      <c r="C319" s="111"/>
      <c r="D319" s="152"/>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spans="1:26">
      <c r="A320" s="111"/>
      <c r="B320" s="196"/>
      <c r="C320" s="111"/>
      <c r="D320" s="152"/>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spans="1:26">
      <c r="A321" s="111"/>
      <c r="B321" s="196"/>
      <c r="C321" s="111"/>
      <c r="D321" s="152"/>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spans="1:26">
      <c r="A322" s="111"/>
      <c r="B322" s="196"/>
      <c r="C322" s="111"/>
      <c r="D322" s="152"/>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spans="1:26">
      <c r="A323" s="111"/>
      <c r="B323" s="196"/>
      <c r="C323" s="111"/>
      <c r="D323" s="152"/>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spans="1:26">
      <c r="A324" s="111"/>
      <c r="B324" s="196"/>
      <c r="C324" s="111"/>
      <c r="D324" s="152"/>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spans="1:26">
      <c r="A325" s="111"/>
      <c r="B325" s="196"/>
      <c r="C325" s="111"/>
      <c r="D325" s="152"/>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spans="1:26">
      <c r="A326" s="111"/>
      <c r="B326" s="196"/>
      <c r="C326" s="111"/>
      <c r="D326" s="152"/>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spans="1:26">
      <c r="A327" s="111"/>
      <c r="B327" s="196"/>
      <c r="C327" s="111"/>
      <c r="D327" s="152"/>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spans="1:26">
      <c r="A328" s="111"/>
      <c r="B328" s="196"/>
      <c r="C328" s="111"/>
      <c r="D328" s="152"/>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spans="1:26">
      <c r="A329" s="111"/>
      <c r="B329" s="196"/>
      <c r="C329" s="111"/>
      <c r="D329" s="152"/>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spans="1:26">
      <c r="A330" s="111"/>
      <c r="B330" s="196"/>
      <c r="C330" s="111"/>
      <c r="D330" s="152"/>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spans="1:26">
      <c r="A331" s="111"/>
      <c r="B331" s="196"/>
      <c r="C331" s="111"/>
      <c r="D331" s="152"/>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spans="1:26">
      <c r="A332" s="111"/>
      <c r="B332" s="196"/>
      <c r="C332" s="111"/>
      <c r="D332" s="152"/>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spans="1:26">
      <c r="A333" s="111"/>
      <c r="B333" s="196"/>
      <c r="C333" s="111"/>
      <c r="D333" s="152"/>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spans="1:26">
      <c r="A334" s="111"/>
      <c r="B334" s="196"/>
      <c r="C334" s="111"/>
      <c r="D334" s="152"/>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spans="1:26">
      <c r="A335" s="111"/>
      <c r="B335" s="196"/>
      <c r="C335" s="111"/>
      <c r="D335" s="152"/>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spans="1:26">
      <c r="A336" s="111"/>
      <c r="B336" s="196"/>
      <c r="C336" s="111"/>
      <c r="D336" s="152"/>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spans="1:26">
      <c r="A337" s="111"/>
      <c r="B337" s="196"/>
      <c r="C337" s="111"/>
      <c r="D337" s="152"/>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spans="1:26">
      <c r="A338" s="111"/>
      <c r="B338" s="196"/>
      <c r="C338" s="111"/>
      <c r="D338" s="152"/>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spans="1:26">
      <c r="A339" s="111"/>
      <c r="B339" s="196"/>
      <c r="C339" s="111"/>
      <c r="D339" s="152"/>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spans="1:26">
      <c r="A340" s="111"/>
      <c r="B340" s="196"/>
      <c r="C340" s="111"/>
      <c r="D340" s="152"/>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spans="1:26">
      <c r="A341" s="111"/>
      <c r="B341" s="196"/>
      <c r="C341" s="111"/>
      <c r="D341" s="152"/>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spans="1:26">
      <c r="A342" s="111"/>
      <c r="B342" s="196"/>
      <c r="C342" s="111"/>
      <c r="D342" s="152"/>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spans="1:26">
      <c r="A343" s="111"/>
      <c r="B343" s="196"/>
      <c r="C343" s="111"/>
      <c r="D343" s="152"/>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spans="1:26">
      <c r="A344" s="111"/>
      <c r="B344" s="196"/>
      <c r="C344" s="111"/>
      <c r="D344" s="152"/>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spans="1:26">
      <c r="A345" s="111"/>
      <c r="B345" s="196"/>
      <c r="C345" s="111"/>
      <c r="D345" s="152"/>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spans="1:26">
      <c r="A346" s="111"/>
      <c r="B346" s="196"/>
      <c r="C346" s="111"/>
      <c r="D346" s="152"/>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spans="1:26">
      <c r="A347" s="111"/>
      <c r="B347" s="196"/>
      <c r="C347" s="111"/>
      <c r="D347" s="152"/>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spans="1:26">
      <c r="A348" s="111"/>
      <c r="B348" s="196"/>
      <c r="C348" s="111"/>
      <c r="D348" s="152"/>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spans="1:26">
      <c r="A349" s="111"/>
      <c r="B349" s="196"/>
      <c r="C349" s="111"/>
      <c r="D349" s="152"/>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spans="1:26">
      <c r="A350" s="111"/>
      <c r="B350" s="196"/>
      <c r="C350" s="111"/>
      <c r="D350" s="152"/>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spans="1:26">
      <c r="A351" s="111"/>
      <c r="B351" s="196"/>
      <c r="C351" s="111"/>
      <c r="D351" s="152"/>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c r="A352" s="111"/>
      <c r="B352" s="196"/>
      <c r="C352" s="111"/>
      <c r="D352" s="152"/>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spans="1:26">
      <c r="A353" s="111"/>
      <c r="B353" s="196"/>
      <c r="C353" s="111"/>
      <c r="D353" s="152"/>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spans="1:26">
      <c r="A354" s="111"/>
      <c r="B354" s="196"/>
      <c r="C354" s="111"/>
      <c r="D354" s="152"/>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spans="1:26">
      <c r="A355" s="111"/>
      <c r="B355" s="196"/>
      <c r="C355" s="111"/>
      <c r="D355" s="152"/>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spans="1:26">
      <c r="A356" s="111"/>
      <c r="B356" s="196"/>
      <c r="C356" s="111"/>
      <c r="D356" s="152"/>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spans="1:26">
      <c r="A357" s="111"/>
      <c r="B357" s="196"/>
      <c r="C357" s="111"/>
      <c r="D357" s="152"/>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spans="1:26">
      <c r="A358" s="111"/>
      <c r="B358" s="196"/>
      <c r="C358" s="111"/>
      <c r="D358" s="152"/>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1:26">
      <c r="A359" s="111"/>
      <c r="B359" s="196"/>
      <c r="C359" s="111"/>
      <c r="D359" s="152"/>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spans="1:26">
      <c r="A360" s="111"/>
      <c r="B360" s="196"/>
      <c r="C360" s="111"/>
      <c r="D360" s="152"/>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spans="1:26">
      <c r="A361" s="111"/>
      <c r="B361" s="196"/>
      <c r="C361" s="111"/>
      <c r="D361" s="152"/>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spans="1:26">
      <c r="A362" s="111"/>
      <c r="B362" s="196"/>
      <c r="C362" s="111"/>
      <c r="D362" s="152"/>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spans="1:26">
      <c r="A363" s="111"/>
      <c r="B363" s="196"/>
      <c r="C363" s="111"/>
      <c r="D363" s="152"/>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spans="1:26">
      <c r="A364" s="111"/>
      <c r="B364" s="196"/>
      <c r="C364" s="111"/>
      <c r="D364" s="152"/>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spans="1:26">
      <c r="A365" s="111"/>
      <c r="B365" s="196"/>
      <c r="C365" s="111"/>
      <c r="D365" s="152"/>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spans="1:26">
      <c r="A366" s="111"/>
      <c r="B366" s="196"/>
      <c r="C366" s="111"/>
      <c r="D366" s="152"/>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spans="1:26">
      <c r="A367" s="111"/>
      <c r="B367" s="196"/>
      <c r="C367" s="111"/>
      <c r="D367" s="152"/>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spans="1:26">
      <c r="A368" s="111"/>
      <c r="B368" s="196"/>
      <c r="C368" s="111"/>
      <c r="D368" s="152"/>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spans="1:26">
      <c r="A369" s="111"/>
      <c r="B369" s="196"/>
      <c r="C369" s="111"/>
      <c r="D369" s="152"/>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spans="1:26">
      <c r="A370" s="111"/>
      <c r="B370" s="196"/>
      <c r="C370" s="111"/>
      <c r="D370" s="152"/>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spans="1:26">
      <c r="A371" s="111"/>
      <c r="B371" s="196"/>
      <c r="C371" s="111"/>
      <c r="D371" s="152"/>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spans="1:26">
      <c r="A372" s="111"/>
      <c r="B372" s="196"/>
      <c r="C372" s="111"/>
      <c r="D372" s="152"/>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spans="1:26">
      <c r="A373" s="111"/>
      <c r="B373" s="196"/>
      <c r="C373" s="111"/>
      <c r="D373" s="152"/>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spans="1:26">
      <c r="A374" s="111"/>
      <c r="B374" s="196"/>
      <c r="C374" s="111"/>
      <c r="D374" s="152"/>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spans="1:26">
      <c r="A375" s="111"/>
      <c r="B375" s="196"/>
      <c r="C375" s="111"/>
      <c r="D375" s="152"/>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spans="1:26">
      <c r="A376" s="111"/>
      <c r="B376" s="196"/>
      <c r="C376" s="111"/>
      <c r="D376" s="152"/>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spans="1:26">
      <c r="A377" s="111"/>
      <c r="B377" s="196"/>
      <c r="C377" s="111"/>
      <c r="D377" s="152"/>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spans="1:26">
      <c r="A378" s="111"/>
      <c r="B378" s="196"/>
      <c r="C378" s="111"/>
      <c r="D378" s="152"/>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spans="1:26">
      <c r="A379" s="111"/>
      <c r="B379" s="196"/>
      <c r="C379" s="111"/>
      <c r="D379" s="152"/>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spans="1:26">
      <c r="A380" s="111"/>
      <c r="B380" s="196"/>
      <c r="C380" s="111"/>
      <c r="D380" s="152"/>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spans="1:26">
      <c r="A381" s="111"/>
      <c r="B381" s="196"/>
      <c r="C381" s="111"/>
      <c r="D381" s="152"/>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spans="1:26">
      <c r="A382" s="111"/>
      <c r="B382" s="196"/>
      <c r="C382" s="111"/>
      <c r="D382" s="152"/>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spans="1:26">
      <c r="A383" s="111"/>
      <c r="B383" s="196"/>
      <c r="C383" s="111"/>
      <c r="D383" s="152"/>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spans="1:26">
      <c r="A384" s="111"/>
      <c r="B384" s="196"/>
      <c r="C384" s="111"/>
      <c r="D384" s="152"/>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spans="1:26">
      <c r="A385" s="111"/>
      <c r="B385" s="196"/>
      <c r="C385" s="111"/>
      <c r="D385" s="152"/>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spans="1:26">
      <c r="A386" s="111"/>
      <c r="B386" s="196"/>
      <c r="C386" s="111"/>
      <c r="D386" s="152"/>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spans="1:26">
      <c r="A387" s="111"/>
      <c r="B387" s="196"/>
      <c r="C387" s="111"/>
      <c r="D387" s="152"/>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spans="1:26">
      <c r="A388" s="111"/>
      <c r="B388" s="196"/>
      <c r="C388" s="111"/>
      <c r="D388" s="152"/>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spans="1:26">
      <c r="A389" s="111"/>
      <c r="B389" s="196"/>
      <c r="C389" s="111"/>
      <c r="D389" s="152"/>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spans="1:26">
      <c r="A390" s="111"/>
      <c r="B390" s="196"/>
      <c r="C390" s="111"/>
      <c r="D390" s="152"/>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c r="A391" s="111"/>
      <c r="B391" s="196"/>
      <c r="C391" s="111"/>
      <c r="D391" s="152"/>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spans="1:26">
      <c r="A392" s="111"/>
      <c r="B392" s="196"/>
      <c r="C392" s="111"/>
      <c r="D392" s="152"/>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spans="1:26">
      <c r="A393" s="111"/>
      <c r="B393" s="196"/>
      <c r="C393" s="111"/>
      <c r="D393" s="152"/>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spans="1:26">
      <c r="A394" s="111"/>
      <c r="B394" s="196"/>
      <c r="C394" s="111"/>
      <c r="D394" s="152"/>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spans="1:26">
      <c r="A395" s="111"/>
      <c r="B395" s="196"/>
      <c r="C395" s="111"/>
      <c r="D395" s="152"/>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spans="1:26">
      <c r="A396" s="111"/>
      <c r="B396" s="196"/>
      <c r="C396" s="111"/>
      <c r="D396" s="152"/>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spans="1:26">
      <c r="A397" s="111"/>
      <c r="B397" s="196"/>
      <c r="C397" s="111"/>
      <c r="D397" s="152"/>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spans="1:26">
      <c r="A398" s="111"/>
      <c r="B398" s="196"/>
      <c r="C398" s="111"/>
      <c r="D398" s="152"/>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spans="1:26">
      <c r="A399" s="111"/>
      <c r="B399" s="196"/>
      <c r="C399" s="111"/>
      <c r="D399" s="152"/>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spans="1:26">
      <c r="A400" s="111"/>
      <c r="B400" s="196"/>
      <c r="C400" s="111"/>
      <c r="D400" s="152"/>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spans="1:26">
      <c r="A401" s="111"/>
      <c r="B401" s="196"/>
      <c r="C401" s="111"/>
      <c r="D401" s="152"/>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spans="1:26">
      <c r="A402" s="111"/>
      <c r="B402" s="196"/>
      <c r="C402" s="111"/>
      <c r="D402" s="152"/>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spans="1:26">
      <c r="A403" s="111"/>
      <c r="B403" s="196"/>
      <c r="C403" s="111"/>
      <c r="D403" s="152"/>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spans="1:26">
      <c r="A404" s="111"/>
      <c r="B404" s="196"/>
      <c r="C404" s="111"/>
      <c r="D404" s="152"/>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spans="1:26">
      <c r="A405" s="111"/>
      <c r="B405" s="196"/>
      <c r="C405" s="111"/>
      <c r="D405" s="152"/>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spans="1:26">
      <c r="A406" s="111"/>
      <c r="B406" s="196"/>
      <c r="C406" s="111"/>
      <c r="D406" s="152"/>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spans="1:26">
      <c r="A407" s="111"/>
      <c r="B407" s="196"/>
      <c r="C407" s="111"/>
      <c r="D407" s="152"/>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spans="1:26">
      <c r="A408" s="111"/>
      <c r="B408" s="196"/>
      <c r="C408" s="111"/>
      <c r="D408" s="152"/>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spans="1:26">
      <c r="A409" s="111"/>
      <c r="B409" s="196"/>
      <c r="C409" s="111"/>
      <c r="D409" s="152"/>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spans="1:26">
      <c r="A410" s="111"/>
      <c r="B410" s="196"/>
      <c r="C410" s="111"/>
      <c r="D410" s="152"/>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spans="1:26">
      <c r="A411" s="111"/>
      <c r="B411" s="196"/>
      <c r="C411" s="111"/>
      <c r="D411" s="152"/>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spans="1:26">
      <c r="A412" s="111"/>
      <c r="B412" s="196"/>
      <c r="C412" s="111"/>
      <c r="D412" s="152"/>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spans="1:26">
      <c r="A413" s="111"/>
      <c r="B413" s="196"/>
      <c r="C413" s="111"/>
      <c r="D413" s="152"/>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spans="1:26">
      <c r="A414" s="111"/>
      <c r="B414" s="196"/>
      <c r="C414" s="111"/>
      <c r="D414" s="152"/>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spans="1:26">
      <c r="A415" s="111"/>
      <c r="B415" s="196"/>
      <c r="C415" s="111"/>
      <c r="D415" s="152"/>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spans="1:26">
      <c r="A416" s="111"/>
      <c r="B416" s="196"/>
      <c r="C416" s="111"/>
      <c r="D416" s="152"/>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spans="1:26">
      <c r="A417" s="111"/>
      <c r="B417" s="196"/>
      <c r="C417" s="111"/>
      <c r="D417" s="152"/>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spans="1:26">
      <c r="A418" s="111"/>
      <c r="B418" s="196"/>
      <c r="C418" s="111"/>
      <c r="D418" s="152"/>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spans="1:26">
      <c r="A419" s="111"/>
      <c r="B419" s="196"/>
      <c r="C419" s="111"/>
      <c r="D419" s="152"/>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spans="1:26">
      <c r="A420" s="111"/>
      <c r="B420" s="196"/>
      <c r="C420" s="111"/>
      <c r="D420" s="152"/>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spans="1:26">
      <c r="A421" s="111"/>
      <c r="B421" s="196"/>
      <c r="C421" s="111"/>
      <c r="D421" s="152"/>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spans="1:26">
      <c r="A422" s="111"/>
      <c r="B422" s="196"/>
      <c r="C422" s="111"/>
      <c r="D422" s="152"/>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spans="1:26">
      <c r="A423" s="111"/>
      <c r="B423" s="196"/>
      <c r="C423" s="111"/>
      <c r="D423" s="152"/>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spans="1:26">
      <c r="A424" s="111"/>
      <c r="B424" s="196"/>
      <c r="C424" s="111"/>
      <c r="D424" s="152"/>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spans="1:26">
      <c r="A425" s="111"/>
      <c r="B425" s="196"/>
      <c r="C425" s="111"/>
      <c r="D425" s="152"/>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spans="1:26">
      <c r="A426" s="111"/>
      <c r="B426" s="196"/>
      <c r="C426" s="111"/>
      <c r="D426" s="152"/>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spans="1:26">
      <c r="A427" s="111"/>
      <c r="B427" s="196"/>
      <c r="C427" s="111"/>
      <c r="D427" s="152"/>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spans="1:26">
      <c r="A428" s="111"/>
      <c r="B428" s="196"/>
      <c r="C428" s="111"/>
      <c r="D428" s="152"/>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spans="1:26">
      <c r="A429" s="111"/>
      <c r="B429" s="196"/>
      <c r="C429" s="111"/>
      <c r="D429" s="152"/>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spans="1:26">
      <c r="A430" s="111"/>
      <c r="B430" s="196"/>
      <c r="C430" s="111"/>
      <c r="D430" s="152"/>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spans="1:26">
      <c r="A431" s="111"/>
      <c r="B431" s="196"/>
      <c r="C431" s="111"/>
      <c r="D431" s="152"/>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spans="1:26">
      <c r="A432" s="111"/>
      <c r="B432" s="196"/>
      <c r="C432" s="111"/>
      <c r="D432" s="152"/>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spans="1:26">
      <c r="A433" s="111"/>
      <c r="B433" s="196"/>
      <c r="C433" s="111"/>
      <c r="D433" s="152"/>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spans="1:26">
      <c r="A434" s="111"/>
      <c r="B434" s="196"/>
      <c r="C434" s="111"/>
      <c r="D434" s="152"/>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spans="1:26">
      <c r="A435" s="111"/>
      <c r="B435" s="196"/>
      <c r="C435" s="111"/>
      <c r="D435" s="152"/>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spans="1:26">
      <c r="A436" s="111"/>
      <c r="B436" s="196"/>
      <c r="C436" s="111"/>
      <c r="D436" s="152"/>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spans="1:26">
      <c r="A437" s="111"/>
      <c r="B437" s="196"/>
      <c r="C437" s="111"/>
      <c r="D437" s="152"/>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spans="1:26">
      <c r="A438" s="111"/>
      <c r="B438" s="196"/>
      <c r="C438" s="111"/>
      <c r="D438" s="152"/>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spans="1:26">
      <c r="A439" s="111"/>
      <c r="B439" s="196"/>
      <c r="C439" s="111"/>
      <c r="D439" s="152"/>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spans="1:26">
      <c r="A440" s="111"/>
      <c r="B440" s="196"/>
      <c r="C440" s="111"/>
      <c r="D440" s="152"/>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spans="1:26">
      <c r="A441" s="111"/>
      <c r="B441" s="196"/>
      <c r="C441" s="111"/>
      <c r="D441" s="152"/>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spans="1:26">
      <c r="A442" s="111"/>
      <c r="B442" s="196"/>
      <c r="C442" s="111"/>
      <c r="D442" s="152"/>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spans="1:26">
      <c r="A443" s="111"/>
      <c r="B443" s="196"/>
      <c r="C443" s="111"/>
      <c r="D443" s="152"/>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spans="1:26">
      <c r="A444" s="111"/>
      <c r="B444" s="196"/>
      <c r="C444" s="111"/>
      <c r="D444" s="152"/>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spans="1:26">
      <c r="A445" s="111"/>
      <c r="B445" s="196"/>
      <c r="C445" s="111"/>
      <c r="D445" s="152"/>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spans="1:26">
      <c r="A446" s="111"/>
      <c r="B446" s="196"/>
      <c r="C446" s="111"/>
      <c r="D446" s="152"/>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spans="1:26">
      <c r="A447" s="111"/>
      <c r="B447" s="196"/>
      <c r="C447" s="111"/>
      <c r="D447" s="152"/>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spans="1:26">
      <c r="A448" s="111"/>
      <c r="B448" s="196"/>
      <c r="C448" s="111"/>
      <c r="D448" s="152"/>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spans="1:26">
      <c r="A449" s="111"/>
      <c r="B449" s="196"/>
      <c r="C449" s="111"/>
      <c r="D449" s="152"/>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spans="1:26">
      <c r="A450" s="111"/>
      <c r="B450" s="196"/>
      <c r="C450" s="111"/>
      <c r="D450" s="152"/>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spans="1:26">
      <c r="A451" s="111"/>
      <c r="B451" s="196"/>
      <c r="C451" s="111"/>
      <c r="D451" s="152"/>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spans="1:26">
      <c r="A452" s="111"/>
      <c r="B452" s="196"/>
      <c r="C452" s="111"/>
      <c r="D452" s="152"/>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spans="1:26">
      <c r="A453" s="111"/>
      <c r="B453" s="196"/>
      <c r="C453" s="111"/>
      <c r="D453" s="152"/>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spans="1:26">
      <c r="A454" s="111"/>
      <c r="B454" s="196"/>
      <c r="C454" s="111"/>
      <c r="D454" s="152"/>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spans="1:26">
      <c r="A455" s="111"/>
      <c r="B455" s="196"/>
      <c r="C455" s="111"/>
      <c r="D455" s="152"/>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spans="1:26">
      <c r="A456" s="111"/>
      <c r="B456" s="196"/>
      <c r="C456" s="111"/>
      <c r="D456" s="152"/>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spans="1:26">
      <c r="A457" s="111"/>
      <c r="B457" s="196"/>
      <c r="C457" s="111"/>
      <c r="D457" s="152"/>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spans="1:26">
      <c r="A458" s="111"/>
      <c r="B458" s="196"/>
      <c r="C458" s="111"/>
      <c r="D458" s="152"/>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spans="1:26">
      <c r="A459" s="111"/>
      <c r="B459" s="196"/>
      <c r="C459" s="111"/>
      <c r="D459" s="152"/>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spans="1:26">
      <c r="A460" s="111"/>
      <c r="B460" s="196"/>
      <c r="C460" s="111"/>
      <c r="D460" s="152"/>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spans="1:26">
      <c r="A461" s="111"/>
      <c r="B461" s="196"/>
      <c r="C461" s="111"/>
      <c r="D461" s="152"/>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spans="1:26">
      <c r="A462" s="111"/>
      <c r="B462" s="196"/>
      <c r="C462" s="111"/>
      <c r="D462" s="152"/>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spans="1:26">
      <c r="A463" s="111"/>
      <c r="B463" s="196"/>
      <c r="C463" s="111"/>
      <c r="D463" s="152"/>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spans="1:26">
      <c r="A464" s="111"/>
      <c r="B464" s="196"/>
      <c r="C464" s="111"/>
      <c r="D464" s="152"/>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spans="1:26">
      <c r="A465" s="111"/>
      <c r="B465" s="196"/>
      <c r="C465" s="111"/>
      <c r="D465" s="152"/>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spans="1:26">
      <c r="A466" s="111"/>
      <c r="B466" s="196"/>
      <c r="C466" s="111"/>
      <c r="D466" s="152"/>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spans="1:26">
      <c r="A467" s="111"/>
      <c r="B467" s="196"/>
      <c r="C467" s="111"/>
      <c r="D467" s="152"/>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spans="1:26">
      <c r="A468" s="111"/>
      <c r="B468" s="196"/>
      <c r="C468" s="111"/>
      <c r="D468" s="152"/>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spans="1:26">
      <c r="A469" s="111"/>
      <c r="B469" s="196"/>
      <c r="C469" s="111"/>
      <c r="D469" s="152"/>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spans="1:26">
      <c r="A470" s="111"/>
      <c r="B470" s="196"/>
      <c r="C470" s="111"/>
      <c r="D470" s="152"/>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spans="1:26">
      <c r="A471" s="111"/>
      <c r="B471" s="196"/>
      <c r="C471" s="111"/>
      <c r="D471" s="152"/>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spans="1:26">
      <c r="A472" s="111"/>
      <c r="B472" s="196"/>
      <c r="C472" s="111"/>
      <c r="D472" s="152"/>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spans="1:26">
      <c r="A473" s="111"/>
      <c r="B473" s="196"/>
      <c r="C473" s="111"/>
      <c r="D473" s="152"/>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spans="1:26">
      <c r="A474" s="111"/>
      <c r="B474" s="196"/>
      <c r="C474" s="111"/>
      <c r="D474" s="152"/>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spans="1:26">
      <c r="A475" s="111"/>
      <c r="B475" s="196"/>
      <c r="C475" s="111"/>
      <c r="D475" s="152"/>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spans="1:26">
      <c r="A476" s="111"/>
      <c r="B476" s="196"/>
      <c r="C476" s="111"/>
      <c r="D476" s="152"/>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spans="1:26">
      <c r="A477" s="111"/>
      <c r="B477" s="196"/>
      <c r="C477" s="111"/>
      <c r="D477" s="152"/>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spans="1:26">
      <c r="A478" s="111"/>
      <c r="B478" s="196"/>
      <c r="C478" s="111"/>
      <c r="D478" s="152"/>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spans="1:26">
      <c r="A479" s="111"/>
      <c r="B479" s="196"/>
      <c r="C479" s="111"/>
      <c r="D479" s="152"/>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spans="1:26">
      <c r="A480" s="111"/>
      <c r="B480" s="196"/>
      <c r="C480" s="111"/>
      <c r="D480" s="152"/>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spans="1:26">
      <c r="A481" s="111"/>
      <c r="B481" s="196"/>
      <c r="C481" s="111"/>
      <c r="D481" s="152"/>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spans="1:26">
      <c r="A482" s="111"/>
      <c r="B482" s="196"/>
      <c r="C482" s="111"/>
      <c r="D482" s="152"/>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spans="1:26">
      <c r="A483" s="111"/>
      <c r="B483" s="196"/>
      <c r="C483" s="111"/>
      <c r="D483" s="152"/>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spans="1:26">
      <c r="A484" s="111"/>
      <c r="B484" s="196"/>
      <c r="C484" s="111"/>
      <c r="D484" s="152"/>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spans="1:26">
      <c r="A485" s="111"/>
      <c r="B485" s="196"/>
      <c r="C485" s="111"/>
      <c r="D485" s="152"/>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spans="1:26">
      <c r="A486" s="111"/>
      <c r="B486" s="196"/>
      <c r="C486" s="111"/>
      <c r="D486" s="152"/>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spans="1:26">
      <c r="A487" s="111"/>
      <c r="B487" s="196"/>
      <c r="C487" s="111"/>
      <c r="D487" s="152"/>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spans="1:26">
      <c r="A488" s="111"/>
      <c r="B488" s="196"/>
      <c r="C488" s="111"/>
      <c r="D488" s="152"/>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spans="1:26">
      <c r="A489" s="111"/>
      <c r="B489" s="196"/>
      <c r="C489" s="111"/>
      <c r="D489" s="152"/>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spans="1:26">
      <c r="A490" s="111"/>
      <c r="B490" s="196"/>
      <c r="C490" s="111"/>
      <c r="D490" s="152"/>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spans="1:26">
      <c r="A491" s="111"/>
      <c r="B491" s="196"/>
      <c r="C491" s="111"/>
      <c r="D491" s="152"/>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spans="1:26">
      <c r="A492" s="111"/>
      <c r="B492" s="196"/>
      <c r="C492" s="111"/>
      <c r="D492" s="152"/>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spans="1:26">
      <c r="A493" s="111"/>
      <c r="B493" s="196"/>
      <c r="C493" s="111"/>
      <c r="D493" s="152"/>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spans="1:26">
      <c r="A494" s="111"/>
      <c r="B494" s="196"/>
      <c r="C494" s="111"/>
      <c r="D494" s="152"/>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spans="1:26">
      <c r="A495" s="111"/>
      <c r="B495" s="196"/>
      <c r="C495" s="111"/>
      <c r="D495" s="152"/>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spans="1:26">
      <c r="A496" s="111"/>
      <c r="B496" s="196"/>
      <c r="C496" s="111"/>
      <c r="D496" s="152"/>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spans="1:26">
      <c r="A497" s="111"/>
      <c r="B497" s="196"/>
      <c r="C497" s="111"/>
      <c r="D497" s="152"/>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spans="1:26">
      <c r="A498" s="111"/>
      <c r="B498" s="196"/>
      <c r="C498" s="111"/>
      <c r="D498" s="152"/>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spans="1:26">
      <c r="A499" s="111"/>
      <c r="B499" s="196"/>
      <c r="C499" s="111"/>
      <c r="D499" s="152"/>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spans="1:26">
      <c r="A500" s="111"/>
      <c r="B500" s="196"/>
      <c r="C500" s="111"/>
      <c r="D500" s="152"/>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spans="1:26">
      <c r="A501" s="111"/>
      <c r="B501" s="196"/>
      <c r="C501" s="111"/>
      <c r="D501" s="152"/>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spans="1:26">
      <c r="A502" s="111"/>
      <c r="B502" s="196"/>
      <c r="C502" s="111"/>
      <c r="D502" s="152"/>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spans="1:26">
      <c r="A503" s="111"/>
      <c r="B503" s="196"/>
      <c r="C503" s="111"/>
      <c r="D503" s="152"/>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spans="1:26">
      <c r="A504" s="111"/>
      <c r="B504" s="196"/>
      <c r="C504" s="111"/>
      <c r="D504" s="152"/>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spans="1:26">
      <c r="A505" s="111"/>
      <c r="B505" s="196"/>
      <c r="C505" s="111"/>
      <c r="D505" s="152"/>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spans="1:26">
      <c r="A506" s="111"/>
      <c r="B506" s="196"/>
      <c r="C506" s="111"/>
      <c r="D506" s="152"/>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spans="1:26">
      <c r="A507" s="111"/>
      <c r="B507" s="196"/>
      <c r="C507" s="111"/>
      <c r="D507" s="152"/>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spans="1:26">
      <c r="A508" s="111"/>
      <c r="B508" s="196"/>
      <c r="C508" s="111"/>
      <c r="D508" s="152"/>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spans="1:26">
      <c r="A509" s="111"/>
      <c r="B509" s="196"/>
      <c r="C509" s="111"/>
      <c r="D509" s="152"/>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spans="1:26">
      <c r="A510" s="111"/>
      <c r="B510" s="196"/>
      <c r="C510" s="111"/>
      <c r="D510" s="152"/>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spans="1:26">
      <c r="A511" s="111"/>
      <c r="B511" s="196"/>
      <c r="C511" s="111"/>
      <c r="D511" s="152"/>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spans="1:26">
      <c r="A512" s="111"/>
      <c r="B512" s="196"/>
      <c r="C512" s="111"/>
      <c r="D512" s="152"/>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spans="1:26">
      <c r="A513" s="111"/>
      <c r="B513" s="196"/>
      <c r="C513" s="111"/>
      <c r="D513" s="152"/>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spans="1:26">
      <c r="A514" s="111"/>
      <c r="B514" s="196"/>
      <c r="C514" s="111"/>
      <c r="D514" s="152"/>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spans="1:26">
      <c r="A515" s="111"/>
      <c r="B515" s="196"/>
      <c r="C515" s="111"/>
      <c r="D515" s="152"/>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spans="1:26">
      <c r="A516" s="111"/>
      <c r="B516" s="196"/>
      <c r="C516" s="111"/>
      <c r="D516" s="152"/>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spans="1:26">
      <c r="A517" s="111"/>
      <c r="B517" s="196"/>
      <c r="C517" s="111"/>
      <c r="D517" s="152"/>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spans="1:26">
      <c r="A518" s="111"/>
      <c r="B518" s="196"/>
      <c r="C518" s="111"/>
      <c r="D518" s="152"/>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spans="1:26">
      <c r="A519" s="111"/>
      <c r="B519" s="196"/>
      <c r="C519" s="111"/>
      <c r="D519" s="152"/>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spans="1:26">
      <c r="A520" s="111"/>
      <c r="B520" s="196"/>
      <c r="C520" s="111"/>
      <c r="D520" s="152"/>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spans="1:26">
      <c r="A521" s="111"/>
      <c r="B521" s="196"/>
      <c r="C521" s="111"/>
      <c r="D521" s="152"/>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spans="1:26">
      <c r="A522" s="111"/>
      <c r="B522" s="196"/>
      <c r="C522" s="111"/>
      <c r="D522" s="152"/>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spans="1:26">
      <c r="A523" s="111"/>
      <c r="B523" s="196"/>
      <c r="C523" s="111"/>
      <c r="D523" s="152"/>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spans="1:26">
      <c r="A524" s="111"/>
      <c r="B524" s="196"/>
      <c r="C524" s="111"/>
      <c r="D524" s="152"/>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spans="1:26">
      <c r="A525" s="111"/>
      <c r="B525" s="196"/>
      <c r="C525" s="111"/>
      <c r="D525" s="152"/>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spans="1:26">
      <c r="A526" s="111"/>
      <c r="B526" s="196"/>
      <c r="C526" s="111"/>
      <c r="D526" s="152"/>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spans="1:26">
      <c r="A527" s="111"/>
      <c r="B527" s="196"/>
      <c r="C527" s="111"/>
      <c r="D527" s="152"/>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spans="1:26">
      <c r="A528" s="111"/>
      <c r="B528" s="196"/>
      <c r="C528" s="111"/>
      <c r="D528" s="152"/>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spans="1:26">
      <c r="A529" s="111"/>
      <c r="B529" s="196"/>
      <c r="C529" s="111"/>
      <c r="D529" s="152"/>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spans="1:26">
      <c r="A530" s="111"/>
      <c r="B530" s="196"/>
      <c r="C530" s="111"/>
      <c r="D530" s="152"/>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spans="1:26">
      <c r="A531" s="111"/>
      <c r="B531" s="196"/>
      <c r="C531" s="111"/>
      <c r="D531" s="152"/>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spans="1:26">
      <c r="A532" s="111"/>
      <c r="B532" s="196"/>
      <c r="C532" s="111"/>
      <c r="D532" s="152"/>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spans="1:26">
      <c r="A533" s="111"/>
      <c r="B533" s="196"/>
      <c r="C533" s="111"/>
      <c r="D533" s="152"/>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spans="1:26">
      <c r="A534" s="111"/>
      <c r="B534" s="196"/>
      <c r="C534" s="111"/>
      <c r="D534" s="152"/>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spans="1:26">
      <c r="A535" s="111"/>
      <c r="B535" s="196"/>
      <c r="C535" s="111"/>
      <c r="D535" s="152"/>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spans="1:26">
      <c r="A536" s="111"/>
      <c r="B536" s="196"/>
      <c r="C536" s="111"/>
      <c r="D536" s="152"/>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spans="1:26">
      <c r="A537" s="111"/>
      <c r="B537" s="196"/>
      <c r="C537" s="111"/>
      <c r="D537" s="152"/>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spans="1:26">
      <c r="A538" s="111"/>
      <c r="B538" s="196"/>
      <c r="C538" s="111"/>
      <c r="D538" s="152"/>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spans="1:26">
      <c r="A539" s="111"/>
      <c r="B539" s="196"/>
      <c r="C539" s="111"/>
      <c r="D539" s="152"/>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spans="1:26">
      <c r="A540" s="111"/>
      <c r="B540" s="196"/>
      <c r="C540" s="111"/>
      <c r="D540" s="152"/>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spans="1:26">
      <c r="A541" s="111"/>
      <c r="B541" s="196"/>
      <c r="C541" s="111"/>
      <c r="D541" s="152"/>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spans="1:26">
      <c r="A542" s="111"/>
      <c r="B542" s="196"/>
      <c r="C542" s="111"/>
      <c r="D542" s="152"/>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spans="1:26">
      <c r="A543" s="111"/>
      <c r="B543" s="196"/>
      <c r="C543" s="111"/>
      <c r="D543" s="152"/>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spans="1:26">
      <c r="A544" s="111"/>
      <c r="B544" s="196"/>
      <c r="C544" s="111"/>
      <c r="D544" s="152"/>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spans="1:26">
      <c r="A545" s="111"/>
      <c r="B545" s="196"/>
      <c r="C545" s="111"/>
      <c r="D545" s="152"/>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spans="1:26">
      <c r="A546" s="111"/>
      <c r="B546" s="196"/>
      <c r="C546" s="111"/>
      <c r="D546" s="152"/>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spans="1:26">
      <c r="A547" s="111"/>
      <c r="B547" s="196"/>
      <c r="C547" s="111"/>
      <c r="D547" s="152"/>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spans="1:26">
      <c r="A548" s="111"/>
      <c r="B548" s="196"/>
      <c r="C548" s="111"/>
      <c r="D548" s="152"/>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spans="1:26">
      <c r="A549" s="111"/>
      <c r="B549" s="196"/>
      <c r="C549" s="111"/>
      <c r="D549" s="152"/>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spans="1:26">
      <c r="A550" s="111"/>
      <c r="B550" s="196"/>
      <c r="C550" s="111"/>
      <c r="D550" s="152"/>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spans="1:26">
      <c r="A551" s="111"/>
      <c r="B551" s="196"/>
      <c r="C551" s="111"/>
      <c r="D551" s="152"/>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spans="1:26">
      <c r="A552" s="111"/>
      <c r="B552" s="196"/>
      <c r="C552" s="111"/>
      <c r="D552" s="152"/>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spans="1:26">
      <c r="A553" s="111"/>
      <c r="B553" s="196"/>
      <c r="C553" s="111"/>
      <c r="D553" s="152"/>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spans="1:26">
      <c r="A554" s="111"/>
      <c r="B554" s="196"/>
      <c r="C554" s="111"/>
      <c r="D554" s="152"/>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spans="1:26">
      <c r="A555" s="111"/>
      <c r="B555" s="196"/>
      <c r="C555" s="111"/>
      <c r="D555" s="152"/>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spans="1:26">
      <c r="A556" s="111"/>
      <c r="B556" s="196"/>
      <c r="C556" s="111"/>
      <c r="D556" s="152"/>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spans="1:26">
      <c r="A557" s="111"/>
      <c r="B557" s="196"/>
      <c r="C557" s="111"/>
      <c r="D557" s="152"/>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spans="1:26">
      <c r="A558" s="111"/>
      <c r="B558" s="196"/>
      <c r="C558" s="111"/>
      <c r="D558" s="152"/>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spans="1:26">
      <c r="A559" s="111"/>
      <c r="B559" s="196"/>
      <c r="C559" s="111"/>
      <c r="D559" s="152"/>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spans="1:26">
      <c r="A560" s="111"/>
      <c r="B560" s="196"/>
      <c r="C560" s="111"/>
      <c r="D560" s="152"/>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spans="1:26">
      <c r="A561" s="111"/>
      <c r="B561" s="196"/>
      <c r="C561" s="111"/>
      <c r="D561" s="152"/>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spans="1:26">
      <c r="A562" s="111"/>
      <c r="B562" s="196"/>
      <c r="C562" s="111"/>
      <c r="D562" s="152"/>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spans="1:26">
      <c r="A563" s="111"/>
      <c r="B563" s="196"/>
      <c r="C563" s="111"/>
      <c r="D563" s="152"/>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spans="1:26">
      <c r="A564" s="111"/>
      <c r="B564" s="196"/>
      <c r="C564" s="111"/>
      <c r="D564" s="152"/>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spans="1:26">
      <c r="A565" s="111"/>
      <c r="B565" s="196"/>
      <c r="C565" s="111"/>
      <c r="D565" s="152"/>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spans="1:26">
      <c r="A566" s="111"/>
      <c r="B566" s="196"/>
      <c r="C566" s="111"/>
      <c r="D566" s="152"/>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spans="1:26">
      <c r="A567" s="111"/>
      <c r="B567" s="196"/>
      <c r="C567" s="111"/>
      <c r="D567" s="152"/>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spans="1:26">
      <c r="A568" s="111"/>
      <c r="B568" s="196"/>
      <c r="C568" s="111"/>
      <c r="D568" s="152"/>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spans="1:26">
      <c r="A569" s="111"/>
      <c r="B569" s="196"/>
      <c r="C569" s="111"/>
      <c r="D569" s="152"/>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spans="1:26">
      <c r="A570" s="111"/>
      <c r="B570" s="196"/>
      <c r="C570" s="111"/>
      <c r="D570" s="152"/>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spans="1:26">
      <c r="A571" s="111"/>
      <c r="B571" s="196"/>
      <c r="C571" s="111"/>
      <c r="D571" s="152"/>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spans="1:26">
      <c r="A572" s="111"/>
      <c r="B572" s="196"/>
      <c r="C572" s="111"/>
      <c r="D572" s="152"/>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spans="1:26">
      <c r="A573" s="111"/>
      <c r="B573" s="196"/>
      <c r="C573" s="111"/>
      <c r="D573" s="152"/>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spans="1:26">
      <c r="A574" s="111"/>
      <c r="B574" s="196"/>
      <c r="C574" s="111"/>
      <c r="D574" s="152"/>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spans="1:26">
      <c r="A575" s="111"/>
      <c r="B575" s="196"/>
      <c r="C575" s="111"/>
      <c r="D575" s="152"/>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spans="1:26">
      <c r="A576" s="111"/>
      <c r="B576" s="196"/>
      <c r="C576" s="111"/>
      <c r="D576" s="152"/>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spans="1:26">
      <c r="A577" s="111"/>
      <c r="B577" s="196"/>
      <c r="C577" s="111"/>
      <c r="D577" s="152"/>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spans="1:26">
      <c r="A578" s="111"/>
      <c r="B578" s="196"/>
      <c r="C578" s="111"/>
      <c r="D578" s="152"/>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spans="1:26">
      <c r="A579" s="111"/>
      <c r="B579" s="196"/>
      <c r="C579" s="111"/>
      <c r="D579" s="152"/>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spans="1:26">
      <c r="A580" s="111"/>
      <c r="B580" s="196"/>
      <c r="C580" s="111"/>
      <c r="D580" s="152"/>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spans="1:26">
      <c r="A581" s="111"/>
      <c r="B581" s="196"/>
      <c r="C581" s="111"/>
      <c r="D581" s="152"/>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spans="1:26">
      <c r="A582" s="111"/>
      <c r="B582" s="196"/>
      <c r="C582" s="111"/>
      <c r="D582" s="152"/>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spans="1:26">
      <c r="A583" s="111"/>
      <c r="B583" s="196"/>
      <c r="C583" s="111"/>
      <c r="D583" s="152"/>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spans="1:26">
      <c r="A584" s="111"/>
      <c r="B584" s="196"/>
      <c r="C584" s="111"/>
      <c r="D584" s="152"/>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spans="1:26">
      <c r="A585" s="111"/>
      <c r="B585" s="196"/>
      <c r="C585" s="111"/>
      <c r="D585" s="152"/>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spans="1:26">
      <c r="A586" s="111"/>
      <c r="B586" s="196"/>
      <c r="C586" s="111"/>
      <c r="D586" s="152"/>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spans="1:26">
      <c r="A587" s="111"/>
      <c r="B587" s="196"/>
      <c r="C587" s="111"/>
      <c r="D587" s="152"/>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spans="1:26">
      <c r="A588" s="111"/>
      <c r="B588" s="196"/>
      <c r="C588" s="111"/>
      <c r="D588" s="152"/>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spans="1:26">
      <c r="A589" s="111"/>
      <c r="B589" s="196"/>
      <c r="C589" s="111"/>
      <c r="D589" s="152"/>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spans="1:26">
      <c r="A590" s="111"/>
      <c r="B590" s="196"/>
      <c r="C590" s="111"/>
      <c r="D590" s="152"/>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spans="1:26">
      <c r="A591" s="111"/>
      <c r="B591" s="196"/>
      <c r="C591" s="111"/>
      <c r="D591" s="152"/>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spans="1:26">
      <c r="A592" s="111"/>
      <c r="B592" s="196"/>
      <c r="C592" s="111"/>
      <c r="D592" s="152"/>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spans="1:26">
      <c r="A593" s="111"/>
      <c r="B593" s="196"/>
      <c r="C593" s="111"/>
      <c r="D593" s="152"/>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spans="1:26">
      <c r="A594" s="111"/>
      <c r="B594" s="196"/>
      <c r="C594" s="111"/>
      <c r="D594" s="152"/>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spans="1:26">
      <c r="A595" s="111"/>
      <c r="B595" s="196"/>
      <c r="C595" s="111"/>
      <c r="D595" s="152"/>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spans="1:26">
      <c r="A596" s="111"/>
      <c r="B596" s="196"/>
      <c r="C596" s="111"/>
      <c r="D596" s="152"/>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spans="1:26">
      <c r="A597" s="111"/>
      <c r="B597" s="196"/>
      <c r="C597" s="111"/>
      <c r="D597" s="152"/>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spans="1:26">
      <c r="A598" s="111"/>
      <c r="B598" s="196"/>
      <c r="C598" s="111"/>
      <c r="D598" s="152"/>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spans="1:26">
      <c r="A599" s="111"/>
      <c r="B599" s="196"/>
      <c r="C599" s="111"/>
      <c r="D599" s="152"/>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spans="1:26">
      <c r="A600" s="111"/>
      <c r="B600" s="196"/>
      <c r="C600" s="111"/>
      <c r="D600" s="152"/>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spans="1:26">
      <c r="A601" s="111"/>
      <c r="B601" s="196"/>
      <c r="C601" s="111"/>
      <c r="D601" s="152"/>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spans="1:26">
      <c r="A602" s="111"/>
      <c r="B602" s="196"/>
      <c r="C602" s="111"/>
      <c r="D602" s="152"/>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spans="1:26">
      <c r="A603" s="111"/>
      <c r="B603" s="196"/>
      <c r="C603" s="111"/>
      <c r="D603" s="152"/>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spans="1:26">
      <c r="A604" s="111"/>
      <c r="B604" s="196"/>
      <c r="C604" s="111"/>
      <c r="D604" s="152"/>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spans="1:26">
      <c r="A605" s="111"/>
      <c r="B605" s="196"/>
      <c r="C605" s="111"/>
      <c r="D605" s="152"/>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spans="1:26">
      <c r="A606" s="111"/>
      <c r="B606" s="196"/>
      <c r="C606" s="111"/>
      <c r="D606" s="152"/>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spans="1:26">
      <c r="A607" s="111"/>
      <c r="B607" s="196"/>
      <c r="C607" s="111"/>
      <c r="D607" s="152"/>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spans="1:26">
      <c r="A608" s="111"/>
      <c r="B608" s="196"/>
      <c r="C608" s="111"/>
      <c r="D608" s="152"/>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spans="1:26">
      <c r="A609" s="111"/>
      <c r="B609" s="196"/>
      <c r="C609" s="111"/>
      <c r="D609" s="152"/>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spans="1:26">
      <c r="A610" s="111"/>
      <c r="B610" s="196"/>
      <c r="C610" s="111"/>
      <c r="D610" s="152"/>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spans="1:26">
      <c r="A611" s="111"/>
      <c r="B611" s="196"/>
      <c r="C611" s="111"/>
      <c r="D611" s="152"/>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spans="1:26">
      <c r="A612" s="111"/>
      <c r="B612" s="196"/>
      <c r="C612" s="111"/>
      <c r="D612" s="152"/>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spans="1:26">
      <c r="A613" s="111"/>
      <c r="B613" s="196"/>
      <c r="C613" s="111"/>
      <c r="D613" s="152"/>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spans="1:26">
      <c r="A614" s="111"/>
      <c r="B614" s="196"/>
      <c r="C614" s="111"/>
      <c r="D614" s="152"/>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spans="1:26">
      <c r="A615" s="111"/>
      <c r="B615" s="196"/>
      <c r="C615" s="111"/>
      <c r="D615" s="152"/>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spans="1:26">
      <c r="A616" s="111"/>
      <c r="B616" s="196"/>
      <c r="C616" s="111"/>
      <c r="D616" s="152"/>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spans="1:26">
      <c r="A617" s="111"/>
      <c r="B617" s="196"/>
      <c r="C617" s="111"/>
      <c r="D617" s="152"/>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spans="1:26">
      <c r="A618" s="111"/>
      <c r="B618" s="196"/>
      <c r="C618" s="111"/>
      <c r="D618" s="152"/>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spans="1:26">
      <c r="A619" s="111"/>
      <c r="B619" s="196"/>
      <c r="C619" s="111"/>
      <c r="D619" s="152"/>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spans="1:26">
      <c r="A620" s="111"/>
      <c r="B620" s="196"/>
      <c r="C620" s="111"/>
      <c r="D620" s="152"/>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spans="1:26">
      <c r="A621" s="111"/>
      <c r="B621" s="196"/>
      <c r="C621" s="111"/>
      <c r="D621" s="152"/>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spans="1:26">
      <c r="A622" s="111"/>
      <c r="B622" s="196"/>
      <c r="C622" s="111"/>
      <c r="D622" s="152"/>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spans="1:26">
      <c r="A623" s="111"/>
      <c r="B623" s="196"/>
      <c r="C623" s="111"/>
      <c r="D623" s="152"/>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spans="1:26">
      <c r="A624" s="111"/>
      <c r="B624" s="196"/>
      <c r="C624" s="111"/>
      <c r="D624" s="152"/>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spans="1:26">
      <c r="A625" s="111"/>
      <c r="B625" s="196"/>
      <c r="C625" s="111"/>
      <c r="D625" s="152"/>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spans="1:26">
      <c r="A626" s="111"/>
      <c r="B626" s="196"/>
      <c r="C626" s="111"/>
      <c r="D626" s="152"/>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spans="1:26">
      <c r="A627" s="111"/>
      <c r="B627" s="196"/>
      <c r="C627" s="111"/>
      <c r="D627" s="152"/>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spans="1:26">
      <c r="A628" s="111"/>
      <c r="B628" s="196"/>
      <c r="C628" s="111"/>
      <c r="D628" s="152"/>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spans="1:26">
      <c r="A629" s="111"/>
      <c r="B629" s="196"/>
      <c r="C629" s="111"/>
      <c r="D629" s="152"/>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spans="1:26">
      <c r="A630" s="111"/>
      <c r="B630" s="196"/>
      <c r="C630" s="111"/>
      <c r="D630" s="152"/>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spans="1:26">
      <c r="A631" s="111"/>
      <c r="B631" s="196"/>
      <c r="C631" s="111"/>
      <c r="D631" s="152"/>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spans="1:26">
      <c r="A632" s="111"/>
      <c r="B632" s="196"/>
      <c r="C632" s="111"/>
      <c r="D632" s="152"/>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spans="1:26">
      <c r="A633" s="111"/>
      <c r="B633" s="196"/>
      <c r="C633" s="111"/>
      <c r="D633" s="152"/>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spans="1:26">
      <c r="A634" s="111"/>
      <c r="B634" s="196"/>
      <c r="C634" s="111"/>
      <c r="D634" s="152"/>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spans="1:26">
      <c r="A635" s="111"/>
      <c r="B635" s="196"/>
      <c r="C635" s="111"/>
      <c r="D635" s="152"/>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spans="1:26">
      <c r="A636" s="111"/>
      <c r="B636" s="196"/>
      <c r="C636" s="111"/>
      <c r="D636" s="152"/>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spans="1:26">
      <c r="A637" s="111"/>
      <c r="B637" s="196"/>
      <c r="C637" s="111"/>
      <c r="D637" s="152"/>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spans="1:26">
      <c r="A638" s="111"/>
      <c r="B638" s="196"/>
      <c r="C638" s="111"/>
      <c r="D638" s="152"/>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spans="1:26">
      <c r="A639" s="111"/>
      <c r="B639" s="196"/>
      <c r="C639" s="111"/>
      <c r="D639" s="152"/>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spans="1:26">
      <c r="A640" s="111"/>
      <c r="B640" s="196"/>
      <c r="C640" s="111"/>
      <c r="D640" s="152"/>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spans="1:26">
      <c r="A641" s="111"/>
      <c r="B641" s="196"/>
      <c r="C641" s="111"/>
      <c r="D641" s="152"/>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spans="1:26">
      <c r="A642" s="111"/>
      <c r="B642" s="196"/>
      <c r="C642" s="111"/>
      <c r="D642" s="152"/>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spans="1:26">
      <c r="A643" s="111"/>
      <c r="B643" s="196"/>
      <c r="C643" s="111"/>
      <c r="D643" s="152"/>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spans="1:26">
      <c r="A644" s="111"/>
      <c r="B644" s="196"/>
      <c r="C644" s="111"/>
      <c r="D644" s="152"/>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spans="1:26">
      <c r="A645" s="111"/>
      <c r="B645" s="196"/>
      <c r="C645" s="111"/>
      <c r="D645" s="152"/>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spans="1:26">
      <c r="A646" s="111"/>
      <c r="B646" s="196"/>
      <c r="C646" s="111"/>
      <c r="D646" s="152"/>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spans="1:26">
      <c r="A647" s="111"/>
      <c r="B647" s="196"/>
      <c r="C647" s="111"/>
      <c r="D647" s="152"/>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spans="1:26">
      <c r="A648" s="111"/>
      <c r="B648" s="196"/>
      <c r="C648" s="111"/>
      <c r="D648" s="152"/>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spans="1:26">
      <c r="A649" s="111"/>
      <c r="B649" s="196"/>
      <c r="C649" s="111"/>
      <c r="D649" s="152"/>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spans="1:26">
      <c r="A650" s="111"/>
      <c r="B650" s="196"/>
      <c r="C650" s="111"/>
      <c r="D650" s="152"/>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spans="1:26">
      <c r="A651" s="111"/>
      <c r="B651" s="196"/>
      <c r="C651" s="111"/>
      <c r="D651" s="152"/>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spans="1:26">
      <c r="A652" s="111"/>
      <c r="B652" s="196"/>
      <c r="C652" s="111"/>
      <c r="D652" s="152"/>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spans="1:26">
      <c r="A653" s="111"/>
      <c r="B653" s="196"/>
      <c r="C653" s="111"/>
      <c r="D653" s="152"/>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spans="1:26">
      <c r="A654" s="111"/>
      <c r="B654" s="196"/>
      <c r="C654" s="111"/>
      <c r="D654" s="152"/>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spans="1:26">
      <c r="A655" s="111"/>
      <c r="B655" s="196"/>
      <c r="C655" s="111"/>
      <c r="D655" s="152"/>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spans="1:26">
      <c r="A656" s="111"/>
      <c r="B656" s="196"/>
      <c r="C656" s="111"/>
      <c r="D656" s="152"/>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spans="1:26">
      <c r="A657" s="111"/>
      <c r="B657" s="196"/>
      <c r="C657" s="111"/>
      <c r="D657" s="152"/>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spans="1:26">
      <c r="A658" s="111"/>
      <c r="B658" s="196"/>
      <c r="C658" s="111"/>
      <c r="D658" s="152"/>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spans="1:26">
      <c r="A659" s="111"/>
      <c r="B659" s="196"/>
      <c r="C659" s="111"/>
      <c r="D659" s="152"/>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spans="1:26">
      <c r="A660" s="111"/>
      <c r="B660" s="196"/>
      <c r="C660" s="111"/>
      <c r="D660" s="152"/>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spans="1:26">
      <c r="A661" s="111"/>
      <c r="B661" s="196"/>
      <c r="C661" s="111"/>
      <c r="D661" s="152"/>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spans="1:26">
      <c r="A662" s="111"/>
      <c r="B662" s="196"/>
      <c r="C662" s="111"/>
      <c r="D662" s="152"/>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spans="1:26">
      <c r="A663" s="111"/>
      <c r="B663" s="196"/>
      <c r="C663" s="111"/>
      <c r="D663" s="152"/>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spans="1:26">
      <c r="A664" s="111"/>
      <c r="B664" s="196"/>
      <c r="C664" s="111"/>
      <c r="D664" s="152"/>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spans="1:26">
      <c r="A665" s="111"/>
      <c r="B665" s="196"/>
      <c r="C665" s="111"/>
      <c r="D665" s="152"/>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spans="1:26">
      <c r="A666" s="111"/>
      <c r="B666" s="196"/>
      <c r="C666" s="111"/>
      <c r="D666" s="152"/>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spans="1:26">
      <c r="A667" s="111"/>
      <c r="B667" s="196"/>
      <c r="C667" s="111"/>
      <c r="D667" s="152"/>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spans="1:26">
      <c r="A668" s="111"/>
      <c r="B668" s="196"/>
      <c r="C668" s="111"/>
      <c r="D668" s="152"/>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spans="1:26">
      <c r="A669" s="111"/>
      <c r="B669" s="196"/>
      <c r="C669" s="111"/>
      <c r="D669" s="152"/>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spans="1:26">
      <c r="A670" s="111"/>
      <c r="B670" s="196"/>
      <c r="C670" s="111"/>
      <c r="D670" s="152"/>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spans="1:26">
      <c r="A671" s="111"/>
      <c r="B671" s="196"/>
      <c r="C671" s="111"/>
      <c r="D671" s="152"/>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spans="1:26">
      <c r="A672" s="111"/>
      <c r="B672" s="196"/>
      <c r="C672" s="111"/>
      <c r="D672" s="152"/>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spans="1:26">
      <c r="A673" s="111"/>
      <c r="B673" s="196"/>
      <c r="C673" s="111"/>
      <c r="D673" s="152"/>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spans="1:26">
      <c r="A674" s="111"/>
      <c r="B674" s="196"/>
      <c r="C674" s="111"/>
      <c r="D674" s="152"/>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spans="1:26">
      <c r="A675" s="111"/>
      <c r="B675" s="196"/>
      <c r="C675" s="111"/>
      <c r="D675" s="152"/>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spans="1:26">
      <c r="A676" s="111"/>
      <c r="B676" s="196"/>
      <c r="C676" s="111"/>
      <c r="D676" s="152"/>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spans="1:26">
      <c r="A677" s="111"/>
      <c r="B677" s="196"/>
      <c r="C677" s="111"/>
      <c r="D677" s="152"/>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spans="1:26">
      <c r="A678" s="111"/>
      <c r="B678" s="196"/>
      <c r="C678" s="111"/>
      <c r="D678" s="152"/>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spans="1:26">
      <c r="A679" s="111"/>
      <c r="B679" s="196"/>
      <c r="C679" s="111"/>
      <c r="D679" s="152"/>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spans="1:26">
      <c r="A680" s="111"/>
      <c r="B680" s="196"/>
      <c r="C680" s="111"/>
      <c r="D680" s="152"/>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spans="1:26">
      <c r="A681" s="111"/>
      <c r="B681" s="196"/>
      <c r="C681" s="111"/>
      <c r="D681" s="152"/>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spans="1:26">
      <c r="A682" s="111"/>
      <c r="B682" s="196"/>
      <c r="C682" s="111"/>
      <c r="D682" s="152"/>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spans="1:26">
      <c r="A683" s="111"/>
      <c r="B683" s="196"/>
      <c r="C683" s="111"/>
      <c r="D683" s="152"/>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spans="1:26">
      <c r="A684" s="111"/>
      <c r="B684" s="196"/>
      <c r="C684" s="111"/>
      <c r="D684" s="152"/>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spans="1:26">
      <c r="A685" s="111"/>
      <c r="B685" s="196"/>
      <c r="C685" s="111"/>
      <c r="D685" s="152"/>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spans="1:26">
      <c r="A686" s="111"/>
      <c r="B686" s="196"/>
      <c r="C686" s="111"/>
      <c r="D686" s="152"/>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spans="1:26">
      <c r="A687" s="111"/>
      <c r="B687" s="196"/>
      <c r="C687" s="111"/>
      <c r="D687" s="152"/>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spans="1:26">
      <c r="A688" s="111"/>
      <c r="B688" s="196"/>
      <c r="C688" s="111"/>
      <c r="D688" s="152"/>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spans="1:26">
      <c r="A689" s="111"/>
      <c r="B689" s="196"/>
      <c r="C689" s="111"/>
      <c r="D689" s="152"/>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spans="1:26">
      <c r="A690" s="111"/>
      <c r="B690" s="196"/>
      <c r="C690" s="111"/>
      <c r="D690" s="152"/>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spans="1:26">
      <c r="A691" s="111"/>
      <c r="B691" s="196"/>
      <c r="C691" s="111"/>
      <c r="D691" s="152"/>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spans="1:26">
      <c r="A692" s="111"/>
      <c r="B692" s="196"/>
      <c r="C692" s="111"/>
      <c r="D692" s="152"/>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spans="1:26">
      <c r="A693" s="111"/>
      <c r="B693" s="196"/>
      <c r="C693" s="111"/>
      <c r="D693" s="152"/>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spans="1:26">
      <c r="A694" s="111"/>
      <c r="B694" s="196"/>
      <c r="C694" s="111"/>
      <c r="D694" s="152"/>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spans="1:26">
      <c r="A695" s="111"/>
      <c r="B695" s="196"/>
      <c r="C695" s="111"/>
      <c r="D695" s="152"/>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spans="1:26">
      <c r="A696" s="111"/>
      <c r="B696" s="196"/>
      <c r="C696" s="111"/>
      <c r="D696" s="152"/>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spans="1:26">
      <c r="A697" s="111"/>
      <c r="B697" s="196"/>
      <c r="C697" s="111"/>
      <c r="D697" s="152"/>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spans="1:26">
      <c r="A698" s="111"/>
      <c r="B698" s="196"/>
      <c r="C698" s="111"/>
      <c r="D698" s="152"/>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spans="1:26">
      <c r="A699" s="111"/>
      <c r="B699" s="196"/>
      <c r="C699" s="111"/>
      <c r="D699" s="152"/>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spans="1:26">
      <c r="A700" s="111"/>
      <c r="B700" s="196"/>
      <c r="C700" s="111"/>
      <c r="D700" s="152"/>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spans="1:26">
      <c r="A701" s="111"/>
      <c r="B701" s="196"/>
      <c r="C701" s="111"/>
      <c r="D701" s="152"/>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spans="1:26">
      <c r="A702" s="111"/>
      <c r="B702" s="196"/>
      <c r="C702" s="111"/>
      <c r="D702" s="152"/>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spans="1:26">
      <c r="A703" s="111"/>
      <c r="B703" s="196"/>
      <c r="C703" s="111"/>
      <c r="D703" s="152"/>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spans="1:26">
      <c r="A704" s="111"/>
      <c r="B704" s="196"/>
      <c r="C704" s="111"/>
      <c r="D704" s="152"/>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spans="1:26">
      <c r="A705" s="111"/>
      <c r="B705" s="196"/>
      <c r="C705" s="111"/>
      <c r="D705" s="152"/>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spans="1:26">
      <c r="A706" s="111"/>
      <c r="B706" s="196"/>
      <c r="C706" s="111"/>
      <c r="D706" s="152"/>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spans="1:26">
      <c r="A707" s="111"/>
      <c r="B707" s="196"/>
      <c r="C707" s="111"/>
      <c r="D707" s="152"/>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spans="1:26">
      <c r="A708" s="111"/>
      <c r="B708" s="196"/>
      <c r="C708" s="111"/>
      <c r="D708" s="152"/>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spans="1:26">
      <c r="A709" s="111"/>
      <c r="B709" s="196"/>
      <c r="C709" s="111"/>
      <c r="D709" s="152"/>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spans="1:26">
      <c r="A710" s="111"/>
      <c r="B710" s="196"/>
      <c r="C710" s="111"/>
      <c r="D710" s="152"/>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spans="1:26">
      <c r="A711" s="111"/>
      <c r="B711" s="196"/>
      <c r="C711" s="111"/>
      <c r="D711" s="152"/>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spans="1:26">
      <c r="A712" s="111"/>
      <c r="B712" s="196"/>
      <c r="C712" s="111"/>
      <c r="D712" s="152"/>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spans="1:26">
      <c r="A713" s="111"/>
      <c r="B713" s="196"/>
      <c r="C713" s="111"/>
      <c r="D713" s="152"/>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spans="1:26">
      <c r="A714" s="111"/>
      <c r="B714" s="196"/>
      <c r="C714" s="111"/>
      <c r="D714" s="152"/>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spans="1:26">
      <c r="A715" s="111"/>
      <c r="B715" s="196"/>
      <c r="C715" s="111"/>
      <c r="D715" s="152"/>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spans="1:26">
      <c r="A716" s="111"/>
      <c r="B716" s="196"/>
      <c r="C716" s="111"/>
      <c r="D716" s="152"/>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spans="1:26">
      <c r="A717" s="111"/>
      <c r="B717" s="196"/>
      <c r="C717" s="111"/>
      <c r="D717" s="152"/>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spans="1:26">
      <c r="A718" s="111"/>
      <c r="B718" s="196"/>
      <c r="C718" s="111"/>
      <c r="D718" s="152"/>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spans="1:26">
      <c r="A719" s="111"/>
      <c r="B719" s="196"/>
      <c r="C719" s="111"/>
      <c r="D719" s="152"/>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spans="1:26">
      <c r="A720" s="111"/>
      <c r="B720" s="196"/>
      <c r="C720" s="111"/>
      <c r="D720" s="152"/>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spans="1:26">
      <c r="A721" s="111"/>
      <c r="B721" s="196"/>
      <c r="C721" s="111"/>
      <c r="D721" s="152"/>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spans="1:26">
      <c r="A722" s="111"/>
      <c r="B722" s="196"/>
      <c r="C722" s="111"/>
      <c r="D722" s="152"/>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spans="1:26">
      <c r="A723" s="111"/>
      <c r="B723" s="196"/>
      <c r="C723" s="111"/>
      <c r="D723" s="152"/>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spans="1:26">
      <c r="A724" s="111"/>
      <c r="B724" s="196"/>
      <c r="C724" s="111"/>
      <c r="D724" s="152"/>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spans="1:26">
      <c r="A725" s="111"/>
      <c r="B725" s="196"/>
      <c r="C725" s="111"/>
      <c r="D725" s="152"/>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spans="1:26">
      <c r="A726" s="111"/>
      <c r="B726" s="196"/>
      <c r="C726" s="111"/>
      <c r="D726" s="152"/>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spans="1:26">
      <c r="A727" s="111"/>
      <c r="B727" s="196"/>
      <c r="C727" s="111"/>
      <c r="D727" s="152"/>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spans="1:26">
      <c r="A728" s="111"/>
      <c r="B728" s="196"/>
      <c r="C728" s="111"/>
      <c r="D728" s="152"/>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spans="1:26">
      <c r="A729" s="111"/>
      <c r="B729" s="196"/>
      <c r="C729" s="111"/>
      <c r="D729" s="152"/>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spans="1:26">
      <c r="A730" s="111"/>
      <c r="B730" s="196"/>
      <c r="C730" s="111"/>
      <c r="D730" s="152"/>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spans="1:26">
      <c r="A731" s="111"/>
      <c r="B731" s="196"/>
      <c r="C731" s="111"/>
      <c r="D731" s="152"/>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spans="1:26">
      <c r="A732" s="111"/>
      <c r="B732" s="196"/>
      <c r="C732" s="111"/>
      <c r="D732" s="152"/>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spans="1:26">
      <c r="A733" s="111"/>
      <c r="B733" s="196"/>
      <c r="C733" s="111"/>
      <c r="D733" s="152"/>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spans="1:26">
      <c r="A734" s="111"/>
      <c r="B734" s="196"/>
      <c r="C734" s="111"/>
      <c r="D734" s="152"/>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spans="1:26">
      <c r="A735" s="111"/>
      <c r="B735" s="196"/>
      <c r="C735" s="111"/>
      <c r="D735" s="152"/>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spans="1:26">
      <c r="A736" s="111"/>
      <c r="B736" s="196"/>
      <c r="C736" s="111"/>
      <c r="D736" s="152"/>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spans="1:26">
      <c r="A737" s="111"/>
      <c r="B737" s="196"/>
      <c r="C737" s="111"/>
      <c r="D737" s="152"/>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spans="1:26">
      <c r="A738" s="111"/>
      <c r="B738" s="196"/>
      <c r="C738" s="111"/>
      <c r="D738" s="152"/>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spans="1:26">
      <c r="A739" s="111"/>
      <c r="B739" s="196"/>
      <c r="C739" s="111"/>
      <c r="D739" s="152"/>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spans="1:26">
      <c r="A740" s="111"/>
      <c r="B740" s="196"/>
      <c r="C740" s="111"/>
      <c r="D740" s="152"/>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spans="1:26">
      <c r="A741" s="111"/>
      <c r="B741" s="196"/>
      <c r="C741" s="111"/>
      <c r="D741" s="152"/>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spans="1:26">
      <c r="A742" s="111"/>
      <c r="B742" s="196"/>
      <c r="C742" s="111"/>
      <c r="D742" s="152"/>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spans="1:26">
      <c r="A743" s="111"/>
      <c r="B743" s="196"/>
      <c r="C743" s="111"/>
      <c r="D743" s="152"/>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spans="1:26">
      <c r="A744" s="111"/>
      <c r="B744" s="196"/>
      <c r="C744" s="111"/>
      <c r="D744" s="152"/>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spans="1:26">
      <c r="A745" s="111"/>
      <c r="B745" s="196"/>
      <c r="C745" s="111"/>
      <c r="D745" s="152"/>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spans="1:26">
      <c r="A746" s="111"/>
      <c r="B746" s="196"/>
      <c r="C746" s="111"/>
      <c r="D746" s="152"/>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spans="1:26">
      <c r="A747" s="111"/>
      <c r="B747" s="196"/>
      <c r="C747" s="111"/>
      <c r="D747" s="152"/>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spans="1:26">
      <c r="A748" s="111"/>
      <c r="B748" s="196"/>
      <c r="C748" s="111"/>
      <c r="D748" s="152"/>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spans="1:26">
      <c r="A749" s="111"/>
      <c r="B749" s="196"/>
      <c r="C749" s="111"/>
      <c r="D749" s="152"/>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spans="1:26">
      <c r="A750" s="111"/>
      <c r="B750" s="196"/>
      <c r="C750" s="111"/>
      <c r="D750" s="152"/>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spans="1:26">
      <c r="A751" s="111"/>
      <c r="B751" s="196"/>
      <c r="C751" s="111"/>
      <c r="D751" s="152"/>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spans="1:26">
      <c r="A752" s="111"/>
      <c r="B752" s="196"/>
      <c r="C752" s="111"/>
      <c r="D752" s="152"/>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spans="1:26">
      <c r="A753" s="111"/>
      <c r="B753" s="196"/>
      <c r="C753" s="111"/>
      <c r="D753" s="152"/>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spans="1:26">
      <c r="A754" s="111"/>
      <c r="B754" s="196"/>
      <c r="C754" s="111"/>
      <c r="D754" s="152"/>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spans="1:26">
      <c r="A755" s="111"/>
      <c r="B755" s="196"/>
      <c r="C755" s="111"/>
      <c r="D755" s="152"/>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spans="1:26">
      <c r="A756" s="111"/>
      <c r="B756" s="196"/>
      <c r="C756" s="111"/>
      <c r="D756" s="152"/>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spans="1:26">
      <c r="A757" s="111"/>
      <c r="B757" s="196"/>
      <c r="C757" s="111"/>
      <c r="D757" s="152"/>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spans="1:26">
      <c r="A758" s="111"/>
      <c r="B758" s="196"/>
      <c r="C758" s="111"/>
      <c r="D758" s="152"/>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spans="1:26">
      <c r="A759" s="111"/>
      <c r="B759" s="196"/>
      <c r="C759" s="111"/>
      <c r="D759" s="152"/>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spans="1:26">
      <c r="A760" s="111"/>
      <c r="B760" s="196"/>
      <c r="C760" s="111"/>
      <c r="D760" s="152"/>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spans="1:26">
      <c r="A761" s="111"/>
      <c r="B761" s="196"/>
      <c r="C761" s="111"/>
      <c r="D761" s="152"/>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spans="1:26">
      <c r="A762" s="111"/>
      <c r="B762" s="196"/>
      <c r="C762" s="111"/>
      <c r="D762" s="152"/>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spans="1:26">
      <c r="A763" s="111"/>
      <c r="B763" s="196"/>
      <c r="C763" s="111"/>
      <c r="D763" s="152"/>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spans="1:26">
      <c r="A764" s="111"/>
      <c r="B764" s="196"/>
      <c r="C764" s="111"/>
      <c r="D764" s="152"/>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spans="1:26">
      <c r="A765" s="111"/>
      <c r="B765" s="196"/>
      <c r="C765" s="111"/>
      <c r="D765" s="152"/>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spans="1:26">
      <c r="A766" s="111"/>
      <c r="B766" s="196"/>
      <c r="C766" s="111"/>
      <c r="D766" s="152"/>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spans="1:26">
      <c r="A767" s="111"/>
      <c r="B767" s="196"/>
      <c r="C767" s="111"/>
      <c r="D767" s="152"/>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spans="1:26">
      <c r="A768" s="111"/>
      <c r="B768" s="196"/>
      <c r="C768" s="111"/>
      <c r="D768" s="152"/>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spans="1:26">
      <c r="A769" s="111"/>
      <c r="B769" s="196"/>
      <c r="C769" s="111"/>
      <c r="D769" s="152"/>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spans="1:26">
      <c r="A770" s="111"/>
      <c r="B770" s="196"/>
      <c r="C770" s="111"/>
      <c r="D770" s="152"/>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spans="1:26">
      <c r="A771" s="111"/>
      <c r="B771" s="196"/>
      <c r="C771" s="111"/>
      <c r="D771" s="152"/>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spans="1:26">
      <c r="A772" s="111"/>
      <c r="B772" s="196"/>
      <c r="C772" s="111"/>
      <c r="D772" s="152"/>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spans="1:26">
      <c r="A773" s="111"/>
      <c r="B773" s="196"/>
      <c r="C773" s="111"/>
      <c r="D773" s="152"/>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spans="1:26">
      <c r="A774" s="111"/>
      <c r="B774" s="196"/>
      <c r="C774" s="111"/>
      <c r="D774" s="152"/>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spans="1:26">
      <c r="A775" s="111"/>
      <c r="B775" s="196"/>
      <c r="C775" s="111"/>
      <c r="D775" s="152"/>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spans="1:26">
      <c r="A776" s="111"/>
      <c r="B776" s="196"/>
      <c r="C776" s="111"/>
      <c r="D776" s="152"/>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spans="1:26">
      <c r="A777" s="111"/>
      <c r="B777" s="196"/>
      <c r="C777" s="111"/>
      <c r="D777" s="152"/>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spans="1:26">
      <c r="A778" s="111"/>
      <c r="B778" s="196"/>
      <c r="C778" s="111"/>
      <c r="D778" s="152"/>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spans="1:26">
      <c r="A779" s="111"/>
      <c r="B779" s="196"/>
      <c r="C779" s="111"/>
      <c r="D779" s="152"/>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spans="1:26">
      <c r="A780" s="111"/>
      <c r="B780" s="196"/>
      <c r="C780" s="111"/>
      <c r="D780" s="152"/>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spans="1:26">
      <c r="A781" s="111"/>
      <c r="B781" s="196"/>
      <c r="C781" s="111"/>
      <c r="D781" s="152"/>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spans="1:26">
      <c r="A782" s="111"/>
      <c r="B782" s="196"/>
      <c r="C782" s="111"/>
      <c r="D782" s="152"/>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spans="1:26">
      <c r="A783" s="111"/>
      <c r="B783" s="196"/>
      <c r="C783" s="111"/>
      <c r="D783" s="152"/>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spans="1:26">
      <c r="A784" s="111"/>
      <c r="B784" s="196"/>
      <c r="C784" s="111"/>
      <c r="D784" s="152"/>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spans="1:26">
      <c r="A785" s="111"/>
      <c r="B785" s="196"/>
      <c r="C785" s="111"/>
      <c r="D785" s="152"/>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spans="1:26">
      <c r="A786" s="111"/>
      <c r="B786" s="196"/>
      <c r="C786" s="111"/>
      <c r="D786" s="152"/>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spans="1:26">
      <c r="A787" s="111"/>
      <c r="B787" s="196"/>
      <c r="C787" s="111"/>
      <c r="D787" s="152"/>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spans="1:26">
      <c r="A788" s="111"/>
      <c r="B788" s="196"/>
      <c r="C788" s="111"/>
      <c r="D788" s="152"/>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spans="1:26">
      <c r="A789" s="111"/>
      <c r="B789" s="196"/>
      <c r="C789" s="111"/>
      <c r="D789" s="152"/>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spans="1:26">
      <c r="A790" s="111"/>
      <c r="B790" s="196"/>
      <c r="C790" s="111"/>
      <c r="D790" s="152"/>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spans="1:26">
      <c r="A791" s="111"/>
      <c r="B791" s="196"/>
      <c r="C791" s="111"/>
      <c r="D791" s="152"/>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spans="1:26">
      <c r="A792" s="111"/>
      <c r="B792" s="196"/>
      <c r="C792" s="111"/>
      <c r="D792" s="152"/>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spans="1:26">
      <c r="A793" s="111"/>
      <c r="B793" s="196"/>
      <c r="C793" s="111"/>
      <c r="D793" s="152"/>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spans="1:26">
      <c r="A794" s="111"/>
      <c r="B794" s="196"/>
      <c r="C794" s="111"/>
      <c r="D794" s="152"/>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spans="1:26">
      <c r="A795" s="111"/>
      <c r="B795" s="196"/>
      <c r="C795" s="111"/>
      <c r="D795" s="152"/>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spans="1:26">
      <c r="A796" s="111"/>
      <c r="B796" s="196"/>
      <c r="C796" s="111"/>
      <c r="D796" s="152"/>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spans="1:26">
      <c r="A797" s="111"/>
      <c r="B797" s="196"/>
      <c r="C797" s="111"/>
      <c r="D797" s="152"/>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spans="1:26">
      <c r="A798" s="111"/>
      <c r="B798" s="196"/>
      <c r="C798" s="111"/>
      <c r="D798" s="152"/>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spans="1:26">
      <c r="A799" s="111"/>
      <c r="B799" s="196"/>
      <c r="C799" s="111"/>
      <c r="D799" s="152"/>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spans="1:26">
      <c r="A800" s="111"/>
      <c r="B800" s="196"/>
      <c r="C800" s="111"/>
      <c r="D800" s="152"/>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spans="1:26">
      <c r="A801" s="111"/>
      <c r="B801" s="196"/>
      <c r="C801" s="111"/>
      <c r="D801" s="152"/>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spans="1:26">
      <c r="A802" s="111"/>
      <c r="B802" s="196"/>
      <c r="C802" s="111"/>
      <c r="D802" s="152"/>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spans="1:26">
      <c r="A803" s="111"/>
      <c r="B803" s="196"/>
      <c r="C803" s="111"/>
      <c r="D803" s="152"/>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spans="1:26">
      <c r="A804" s="111"/>
      <c r="B804" s="196"/>
      <c r="C804" s="111"/>
      <c r="D804" s="152"/>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spans="1:26">
      <c r="A805" s="111"/>
      <c r="B805" s="196"/>
      <c r="C805" s="111"/>
      <c r="D805" s="152"/>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spans="1:26">
      <c r="A806" s="111"/>
      <c r="B806" s="196"/>
      <c r="C806" s="111"/>
      <c r="D806" s="152"/>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spans="1:26">
      <c r="A807" s="111"/>
      <c r="B807" s="196"/>
      <c r="C807" s="111"/>
      <c r="D807" s="152"/>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spans="1:26">
      <c r="A808" s="111"/>
      <c r="B808" s="196"/>
      <c r="C808" s="111"/>
      <c r="D808" s="152"/>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spans="1:26">
      <c r="A809" s="111"/>
      <c r="B809" s="196"/>
      <c r="C809" s="111"/>
      <c r="D809" s="152"/>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spans="1:26">
      <c r="A810" s="111"/>
      <c r="B810" s="196"/>
      <c r="C810" s="111"/>
      <c r="D810" s="152"/>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spans="1:26">
      <c r="A811" s="111"/>
      <c r="B811" s="196"/>
      <c r="C811" s="111"/>
      <c r="D811" s="152"/>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spans="1:26">
      <c r="A812" s="111"/>
      <c r="B812" s="196"/>
      <c r="C812" s="111"/>
      <c r="D812" s="152"/>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spans="1:26">
      <c r="A813" s="111"/>
      <c r="B813" s="196"/>
      <c r="C813" s="111"/>
      <c r="D813" s="152"/>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spans="1:26">
      <c r="A814" s="111"/>
      <c r="B814" s="196"/>
      <c r="C814" s="111"/>
      <c r="D814" s="152"/>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spans="1:26">
      <c r="A815" s="111"/>
      <c r="B815" s="196"/>
      <c r="C815" s="111"/>
      <c r="D815" s="152"/>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spans="1:26">
      <c r="A816" s="111"/>
      <c r="B816" s="196"/>
      <c r="C816" s="111"/>
      <c r="D816" s="152"/>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spans="1:26">
      <c r="A817" s="111"/>
      <c r="B817" s="196"/>
      <c r="C817" s="111"/>
      <c r="D817" s="152"/>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spans="1:26">
      <c r="A818" s="111"/>
      <c r="B818" s="196"/>
      <c r="C818" s="111"/>
      <c r="D818" s="152"/>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spans="1:26">
      <c r="A819" s="111"/>
      <c r="B819" s="196"/>
      <c r="C819" s="111"/>
      <c r="D819" s="152"/>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spans="1:26">
      <c r="A820" s="111"/>
      <c r="B820" s="196"/>
      <c r="C820" s="111"/>
      <c r="D820" s="152"/>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spans="1:26">
      <c r="A821" s="111"/>
      <c r="B821" s="196"/>
      <c r="C821" s="111"/>
      <c r="D821" s="152"/>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spans="1:26">
      <c r="A822" s="111"/>
      <c r="B822" s="196"/>
      <c r="C822" s="111"/>
      <c r="D822" s="152"/>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spans="1:26">
      <c r="A823" s="111"/>
      <c r="B823" s="196"/>
      <c r="C823" s="111"/>
      <c r="D823" s="152"/>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spans="1:26">
      <c r="A824" s="111"/>
      <c r="B824" s="196"/>
      <c r="C824" s="111"/>
      <c r="D824" s="152"/>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spans="1:26">
      <c r="A825" s="111"/>
      <c r="B825" s="196"/>
      <c r="C825" s="111"/>
      <c r="D825" s="152"/>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spans="1:26">
      <c r="A826" s="111"/>
      <c r="B826" s="196"/>
      <c r="C826" s="111"/>
      <c r="D826" s="152"/>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spans="1:26">
      <c r="A827" s="111"/>
      <c r="B827" s="196"/>
      <c r="C827" s="111"/>
      <c r="D827" s="152"/>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spans="1:26">
      <c r="A828" s="111"/>
      <c r="B828" s="196"/>
      <c r="C828" s="111"/>
      <c r="D828" s="152"/>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spans="1:26">
      <c r="A829" s="111"/>
      <c r="B829" s="196"/>
      <c r="C829" s="111"/>
      <c r="D829" s="152"/>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spans="1:26">
      <c r="A830" s="111"/>
      <c r="B830" s="196"/>
      <c r="C830" s="111"/>
      <c r="D830" s="152"/>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spans="1:26">
      <c r="A831" s="111"/>
      <c r="B831" s="196"/>
      <c r="C831" s="111"/>
      <c r="D831" s="152"/>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spans="1:26">
      <c r="A832" s="111"/>
      <c r="B832" s="196"/>
      <c r="C832" s="111"/>
      <c r="D832" s="152"/>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spans="1:26">
      <c r="A833" s="111"/>
      <c r="B833" s="196"/>
      <c r="C833" s="111"/>
      <c r="D833" s="152"/>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spans="1:26">
      <c r="A834" s="111"/>
      <c r="B834" s="196"/>
      <c r="C834" s="111"/>
      <c r="D834" s="152"/>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spans="1:26">
      <c r="A835" s="111"/>
      <c r="B835" s="196"/>
      <c r="C835" s="111"/>
      <c r="D835" s="152"/>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spans="1:26">
      <c r="A836" s="111"/>
      <c r="B836" s="196"/>
      <c r="C836" s="111"/>
      <c r="D836" s="152"/>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spans="1:26">
      <c r="A837" s="111"/>
      <c r="B837" s="196"/>
      <c r="C837" s="111"/>
      <c r="D837" s="152"/>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spans="1:26">
      <c r="A838" s="111"/>
      <c r="B838" s="196"/>
      <c r="C838" s="111"/>
      <c r="D838" s="152"/>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spans="1:26">
      <c r="A839" s="111"/>
      <c r="B839" s="196"/>
      <c r="C839" s="111"/>
      <c r="D839" s="152"/>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spans="1:26">
      <c r="A840" s="111"/>
      <c r="B840" s="196"/>
      <c r="C840" s="111"/>
      <c r="D840" s="152"/>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spans="1:26">
      <c r="A841" s="111"/>
      <c r="B841" s="196"/>
      <c r="C841" s="111"/>
      <c r="D841" s="152"/>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spans="1:26">
      <c r="A842" s="111"/>
      <c r="B842" s="196"/>
      <c r="C842" s="111"/>
      <c r="D842" s="152"/>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spans="1:26">
      <c r="A843" s="111"/>
      <c r="B843" s="196"/>
      <c r="C843" s="111"/>
      <c r="D843" s="152"/>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spans="1:26">
      <c r="A844" s="111"/>
      <c r="B844" s="196"/>
      <c r="C844" s="111"/>
      <c r="D844" s="152"/>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spans="1:26">
      <c r="A845" s="111"/>
      <c r="B845" s="196"/>
      <c r="C845" s="111"/>
      <c r="D845" s="152"/>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spans="1:26">
      <c r="A846" s="111"/>
      <c r="B846" s="196"/>
      <c r="C846" s="111"/>
      <c r="D846" s="152"/>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spans="1:26">
      <c r="A847" s="111"/>
      <c r="B847" s="196"/>
      <c r="C847" s="111"/>
      <c r="D847" s="152"/>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spans="1:26">
      <c r="A848" s="111"/>
      <c r="B848" s="196"/>
      <c r="C848" s="111"/>
      <c r="D848" s="152"/>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spans="1:26">
      <c r="A849" s="111"/>
      <c r="B849" s="196"/>
      <c r="C849" s="111"/>
      <c r="D849" s="152"/>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spans="1:26">
      <c r="A850" s="111"/>
      <c r="B850" s="196"/>
      <c r="C850" s="111"/>
      <c r="D850" s="152"/>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spans="1:26">
      <c r="A851" s="111"/>
      <c r="B851" s="196"/>
      <c r="C851" s="111"/>
      <c r="D851" s="152"/>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spans="1:26">
      <c r="A852" s="111"/>
      <c r="B852" s="196"/>
      <c r="C852" s="111"/>
      <c r="D852" s="152"/>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spans="1:26">
      <c r="A853" s="111"/>
      <c r="B853" s="196"/>
      <c r="C853" s="111"/>
      <c r="D853" s="152"/>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spans="1:26">
      <c r="A854" s="111"/>
      <c r="B854" s="196"/>
      <c r="C854" s="111"/>
      <c r="D854" s="152"/>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spans="1:26">
      <c r="A855" s="111"/>
      <c r="B855" s="196"/>
      <c r="C855" s="111"/>
      <c r="D855" s="152"/>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spans="1:26">
      <c r="A856" s="111"/>
      <c r="B856" s="196"/>
      <c r="C856" s="111"/>
      <c r="D856" s="152"/>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spans="1:26">
      <c r="A857" s="111"/>
      <c r="B857" s="196"/>
      <c r="C857" s="111"/>
      <c r="D857" s="152"/>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spans="1:26">
      <c r="A858" s="111"/>
      <c r="B858" s="196"/>
      <c r="C858" s="111"/>
      <c r="D858" s="152"/>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spans="1:26">
      <c r="A859" s="111"/>
      <c r="B859" s="196"/>
      <c r="C859" s="111"/>
      <c r="D859" s="152"/>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spans="1:26">
      <c r="A860" s="111"/>
      <c r="B860" s="196"/>
      <c r="C860" s="111"/>
      <c r="D860" s="152"/>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spans="1:26">
      <c r="A861" s="111"/>
      <c r="B861" s="196"/>
      <c r="C861" s="111"/>
      <c r="D861" s="152"/>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spans="1:26">
      <c r="A862" s="111"/>
      <c r="B862" s="196"/>
      <c r="C862" s="111"/>
      <c r="D862" s="152"/>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spans="1:26">
      <c r="A863" s="111"/>
      <c r="B863" s="196"/>
      <c r="C863" s="111"/>
      <c r="D863" s="152"/>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spans="1:26">
      <c r="A864" s="111"/>
      <c r="B864" s="196"/>
      <c r="C864" s="111"/>
      <c r="D864" s="152"/>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spans="1:26">
      <c r="A865" s="111"/>
      <c r="B865" s="196"/>
      <c r="C865" s="111"/>
      <c r="D865" s="152"/>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spans="1:26">
      <c r="A866" s="111"/>
      <c r="B866" s="196"/>
      <c r="C866" s="111"/>
      <c r="D866" s="152"/>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spans="1:26">
      <c r="A867" s="111"/>
      <c r="B867" s="196"/>
      <c r="C867" s="111"/>
      <c r="D867" s="152"/>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spans="1:26">
      <c r="A868" s="111"/>
      <c r="B868" s="196"/>
      <c r="C868" s="111"/>
      <c r="D868" s="152"/>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spans="1:26">
      <c r="A869" s="111"/>
      <c r="B869" s="196"/>
      <c r="C869" s="111"/>
      <c r="D869" s="152"/>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spans="1:26">
      <c r="A870" s="111"/>
      <c r="B870" s="196"/>
      <c r="C870" s="111"/>
      <c r="D870" s="152"/>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spans="1:26">
      <c r="A871" s="111"/>
      <c r="B871" s="196"/>
      <c r="C871" s="111"/>
      <c r="D871" s="152"/>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spans="1:26">
      <c r="A872" s="111"/>
      <c r="B872" s="196"/>
      <c r="C872" s="111"/>
      <c r="D872" s="152"/>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spans="1:26">
      <c r="A873" s="111"/>
      <c r="B873" s="196"/>
      <c r="C873" s="111"/>
      <c r="D873" s="152"/>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spans="1:26">
      <c r="A874" s="111"/>
      <c r="B874" s="196"/>
      <c r="C874" s="111"/>
      <c r="D874" s="152"/>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spans="1:26">
      <c r="A875" s="111"/>
      <c r="B875" s="196"/>
      <c r="C875" s="111"/>
      <c r="D875" s="152"/>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spans="1:26">
      <c r="A876" s="111"/>
      <c r="B876" s="196"/>
      <c r="C876" s="111"/>
      <c r="D876" s="152"/>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spans="1:26">
      <c r="A877" s="111"/>
      <c r="B877" s="196"/>
      <c r="C877" s="111"/>
      <c r="D877" s="152"/>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spans="1:26">
      <c r="A878" s="111"/>
      <c r="B878" s="196"/>
      <c r="C878" s="111"/>
      <c r="D878" s="152"/>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spans="1:26">
      <c r="A879" s="111"/>
      <c r="B879" s="196"/>
      <c r="C879" s="111"/>
      <c r="D879" s="152"/>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spans="1:26">
      <c r="A880" s="111"/>
      <c r="B880" s="196"/>
      <c r="C880" s="111"/>
      <c r="D880" s="152"/>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spans="1:26">
      <c r="A881" s="111"/>
      <c r="B881" s="196"/>
      <c r="C881" s="111"/>
      <c r="D881" s="152"/>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spans="1:26">
      <c r="A882" s="111"/>
      <c r="B882" s="196"/>
      <c r="C882" s="111"/>
      <c r="D882" s="152"/>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spans="1:26">
      <c r="A883" s="111"/>
      <c r="B883" s="196"/>
      <c r="C883" s="111"/>
      <c r="D883" s="152"/>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spans="1:26">
      <c r="A884" s="111"/>
      <c r="B884" s="196"/>
      <c r="C884" s="111"/>
      <c r="D884" s="152"/>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spans="1:26">
      <c r="A885" s="111"/>
      <c r="B885" s="196"/>
      <c r="C885" s="111"/>
      <c r="D885" s="152"/>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spans="1:26">
      <c r="A886" s="111"/>
      <c r="B886" s="196"/>
      <c r="C886" s="111"/>
      <c r="D886" s="152"/>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spans="1:26">
      <c r="A887" s="111"/>
      <c r="B887" s="196"/>
      <c r="C887" s="111"/>
      <c r="D887" s="152"/>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spans="1:26">
      <c r="A888" s="111"/>
      <c r="B888" s="196"/>
      <c r="C888" s="111"/>
      <c r="D888" s="152"/>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spans="1:26">
      <c r="A889" s="111"/>
      <c r="B889" s="196"/>
      <c r="C889" s="111"/>
      <c r="D889" s="152"/>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spans="1:26">
      <c r="A890" s="111"/>
      <c r="B890" s="196"/>
      <c r="C890" s="111"/>
      <c r="D890" s="152"/>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spans="1:26">
      <c r="A891" s="111"/>
      <c r="B891" s="196"/>
      <c r="C891" s="111"/>
      <c r="D891" s="152"/>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spans="1:26">
      <c r="A892" s="111"/>
      <c r="B892" s="196"/>
      <c r="C892" s="111"/>
      <c r="D892" s="152"/>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spans="1:26">
      <c r="A893" s="111"/>
      <c r="B893" s="196"/>
      <c r="C893" s="111"/>
      <c r="D893" s="152"/>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spans="1:26">
      <c r="A894" s="111"/>
      <c r="B894" s="196"/>
      <c r="C894" s="111"/>
      <c r="D894" s="152"/>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spans="1:26">
      <c r="A895" s="111"/>
      <c r="B895" s="196"/>
      <c r="C895" s="111"/>
      <c r="D895" s="152"/>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spans="1:26">
      <c r="A896" s="111"/>
      <c r="B896" s="196"/>
      <c r="C896" s="111"/>
      <c r="D896" s="152"/>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spans="1:26">
      <c r="A897" s="111"/>
      <c r="B897" s="196"/>
      <c r="C897" s="111"/>
      <c r="D897" s="152"/>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spans="1:26">
      <c r="A898" s="111"/>
      <c r="B898" s="196"/>
      <c r="C898" s="111"/>
      <c r="D898" s="152"/>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spans="1:26">
      <c r="A899" s="111"/>
      <c r="B899" s="196"/>
      <c r="C899" s="111"/>
      <c r="D899" s="152"/>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spans="1:26">
      <c r="A900" s="111"/>
      <c r="B900" s="196"/>
      <c r="C900" s="111"/>
      <c r="D900" s="152"/>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spans="1:26">
      <c r="A901" s="111"/>
      <c r="B901" s="196"/>
      <c r="C901" s="111"/>
      <c r="D901" s="152"/>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spans="1:26">
      <c r="A902" s="111"/>
      <c r="B902" s="196"/>
      <c r="C902" s="111"/>
      <c r="D902" s="152"/>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spans="1:26">
      <c r="A903" s="111"/>
      <c r="B903" s="196"/>
      <c r="C903" s="111"/>
      <c r="D903" s="152"/>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spans="1:26">
      <c r="A904" s="111"/>
      <c r="B904" s="196"/>
      <c r="C904" s="111"/>
      <c r="D904" s="152"/>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spans="1:26">
      <c r="A905" s="111"/>
      <c r="B905" s="196"/>
      <c r="C905" s="111"/>
      <c r="D905" s="152"/>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spans="1:26">
      <c r="A906" s="111"/>
      <c r="B906" s="196"/>
      <c r="C906" s="111"/>
      <c r="D906" s="152"/>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spans="1:26">
      <c r="A907" s="111"/>
      <c r="B907" s="196"/>
      <c r="C907" s="111"/>
      <c r="D907" s="152"/>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spans="1:26">
      <c r="A908" s="111"/>
      <c r="B908" s="196"/>
      <c r="C908" s="111"/>
      <c r="D908" s="152"/>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spans="1:26">
      <c r="A909" s="111"/>
      <c r="B909" s="196"/>
      <c r="C909" s="111"/>
      <c r="D909" s="152"/>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spans="1:26">
      <c r="A910" s="111"/>
      <c r="B910" s="196"/>
      <c r="C910" s="111"/>
      <c r="D910" s="152"/>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spans="1:26">
      <c r="A911" s="111"/>
      <c r="B911" s="196"/>
      <c r="C911" s="111"/>
      <c r="D911" s="152"/>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spans="1:26">
      <c r="A912" s="111"/>
      <c r="B912" s="196"/>
      <c r="C912" s="111"/>
      <c r="D912" s="152"/>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spans="1:26">
      <c r="A913" s="111"/>
      <c r="B913" s="196"/>
      <c r="C913" s="111"/>
      <c r="D913" s="152"/>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spans="1:26">
      <c r="A914" s="111"/>
      <c r="B914" s="196"/>
      <c r="C914" s="111"/>
      <c r="D914" s="152"/>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spans="1:26">
      <c r="A915" s="111"/>
      <c r="B915" s="196"/>
      <c r="C915" s="111"/>
      <c r="D915" s="152"/>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spans="1:26">
      <c r="A916" s="111"/>
      <c r="B916" s="196"/>
      <c r="C916" s="111"/>
      <c r="D916" s="152"/>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spans="1:26">
      <c r="A917" s="111"/>
      <c r="B917" s="196"/>
      <c r="C917" s="111"/>
      <c r="D917" s="152"/>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spans="1:26">
      <c r="A918" s="111"/>
      <c r="B918" s="196"/>
      <c r="C918" s="111"/>
      <c r="D918" s="152"/>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spans="1:26">
      <c r="A919" s="111"/>
      <c r="B919" s="196"/>
      <c r="C919" s="111"/>
      <c r="D919" s="152"/>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spans="1:26">
      <c r="A920" s="111"/>
      <c r="B920" s="196"/>
      <c r="C920" s="111"/>
      <c r="D920" s="152"/>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spans="1:26">
      <c r="A921" s="111"/>
      <c r="B921" s="196"/>
      <c r="C921" s="111"/>
      <c r="D921" s="152"/>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spans="1:26">
      <c r="A922" s="111"/>
      <c r="B922" s="196"/>
      <c r="C922" s="111"/>
      <c r="D922" s="152"/>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spans="1:26">
      <c r="A923" s="111"/>
      <c r="B923" s="196"/>
      <c r="C923" s="111"/>
      <c r="D923" s="152"/>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spans="1:26">
      <c r="A924" s="111"/>
      <c r="B924" s="196"/>
      <c r="C924" s="111"/>
      <c r="D924" s="152"/>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spans="1:26">
      <c r="A925" s="111"/>
      <c r="B925" s="196"/>
      <c r="C925" s="111"/>
      <c r="D925" s="152"/>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spans="1:26">
      <c r="A926" s="111"/>
      <c r="B926" s="196"/>
      <c r="C926" s="111"/>
      <c r="D926" s="152"/>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spans="1:26">
      <c r="A927" s="111"/>
      <c r="B927" s="196"/>
      <c r="C927" s="111"/>
      <c r="D927" s="152"/>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spans="1:26">
      <c r="A928" s="111"/>
      <c r="B928" s="196"/>
      <c r="C928" s="111"/>
      <c r="D928" s="152"/>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spans="1:26">
      <c r="A929" s="111"/>
      <c r="B929" s="196"/>
      <c r="C929" s="111"/>
      <c r="D929" s="152"/>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spans="1:26">
      <c r="A930" s="111"/>
      <c r="B930" s="196"/>
      <c r="C930" s="111"/>
      <c r="D930" s="152"/>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spans="1:26">
      <c r="A931" s="111"/>
      <c r="B931" s="196"/>
      <c r="C931" s="111"/>
      <c r="D931" s="152"/>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spans="1:26">
      <c r="A932" s="111"/>
      <c r="B932" s="196"/>
      <c r="C932" s="111"/>
      <c r="D932" s="152"/>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spans="1:26">
      <c r="A933" s="111"/>
      <c r="B933" s="196"/>
      <c r="C933" s="111"/>
      <c r="D933" s="152"/>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spans="1:26">
      <c r="A934" s="111"/>
      <c r="B934" s="196"/>
      <c r="C934" s="111"/>
      <c r="D934" s="152"/>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spans="1:26">
      <c r="A935" s="111"/>
      <c r="B935" s="196"/>
      <c r="C935" s="111"/>
      <c r="D935" s="152"/>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spans="1:26">
      <c r="A936" s="111"/>
      <c r="B936" s="196"/>
      <c r="C936" s="111"/>
      <c r="D936" s="152"/>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spans="1:26">
      <c r="A937" s="111"/>
      <c r="B937" s="196"/>
      <c r="C937" s="111"/>
      <c r="D937" s="152"/>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spans="1:26">
      <c r="A938" s="111"/>
      <c r="B938" s="196"/>
      <c r="C938" s="111"/>
      <c r="D938" s="152"/>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spans="1:26">
      <c r="A939" s="111"/>
      <c r="B939" s="196"/>
      <c r="C939" s="111"/>
      <c r="D939" s="152"/>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spans="1:26">
      <c r="A940" s="111"/>
      <c r="B940" s="196"/>
      <c r="C940" s="111"/>
      <c r="D940" s="152"/>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spans="1:26">
      <c r="A941" s="111"/>
      <c r="B941" s="196"/>
      <c r="C941" s="111"/>
      <c r="D941" s="152"/>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spans="1:26">
      <c r="A942" s="111"/>
      <c r="B942" s="196"/>
      <c r="C942" s="111"/>
      <c r="D942" s="152"/>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spans="1:26">
      <c r="A943" s="111"/>
      <c r="B943" s="196"/>
      <c r="C943" s="111"/>
      <c r="D943" s="152"/>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sheetData>
  <mergeCells count="40">
    <mergeCell ref="A88:B88"/>
    <mergeCell ref="B27:D27"/>
    <mergeCell ref="A34:D34"/>
    <mergeCell ref="A37:D37"/>
    <mergeCell ref="A40:D40"/>
    <mergeCell ref="A43:D43"/>
    <mergeCell ref="A47:E47"/>
    <mergeCell ref="B52:D52"/>
    <mergeCell ref="B53:D53"/>
    <mergeCell ref="B54:D54"/>
    <mergeCell ref="A58:A59"/>
    <mergeCell ref="B58:B59"/>
    <mergeCell ref="C58:C59"/>
    <mergeCell ref="B83:D83"/>
    <mergeCell ref="A61:D61"/>
    <mergeCell ref="A64:D64"/>
    <mergeCell ref="A1:D1"/>
    <mergeCell ref="B84:D84"/>
    <mergeCell ref="B85:D85"/>
    <mergeCell ref="A67:D67"/>
    <mergeCell ref="A73:D73"/>
    <mergeCell ref="A77:D77"/>
    <mergeCell ref="D58:D59"/>
    <mergeCell ref="A57:D57"/>
    <mergeCell ref="D2:D3"/>
    <mergeCell ref="C2:C3"/>
    <mergeCell ref="B2:B3"/>
    <mergeCell ref="A2:A3"/>
    <mergeCell ref="B26:D26"/>
    <mergeCell ref="B28:D28"/>
    <mergeCell ref="A5:D5"/>
    <mergeCell ref="A9:D9"/>
    <mergeCell ref="A13:D13"/>
    <mergeCell ref="A30:D30"/>
    <mergeCell ref="A31:A32"/>
    <mergeCell ref="B31:B32"/>
    <mergeCell ref="C31:C32"/>
    <mergeCell ref="D31:D32"/>
    <mergeCell ref="A16:D16"/>
    <mergeCell ref="A20:D20"/>
  </mergeCells>
  <hyperlinks>
    <hyperlink ref="D6" r:id="rId1" xr:uid="{1943A06D-AAEE-4E1D-94DE-FD1C6192E713}"/>
    <hyperlink ref="D7" r:id="rId2" xr:uid="{56C7331F-C5B4-4E7E-BF2F-F29B58899FD6}"/>
    <hyperlink ref="D8" r:id="rId3" xr:uid="{7935AA72-3188-4FC7-95E1-05A87102BB30}"/>
    <hyperlink ref="D10" r:id="rId4" location=":~:text=Not%20entitled%20to%20the%20minimum%20wage&amp;text=company%20directors,members%20of%20the%20armed%20forces" xr:uid="{66BA9817-723B-4985-994B-B5F0EE924142}"/>
    <hyperlink ref="D11" r:id="rId5" xr:uid="{067432ED-36E4-486F-A207-3D72DAE4C97C}"/>
    <hyperlink ref="D12" r:id="rId6" xr:uid="{6BD6020D-3779-4F52-B1FC-063C869502D1}"/>
    <hyperlink ref="D14" r:id="rId7" xr:uid="{66E09136-9BA1-44E7-82BB-7AFDB84BB539}"/>
    <hyperlink ref="D15" r:id="rId8" xr:uid="{60E1CEAD-90AD-48DB-A18C-1F174A2DA2CD}"/>
    <hyperlink ref="D17" r:id="rId9" xr:uid="{F9C56CBA-FAB3-4171-A4E9-A94E5332F1D9}"/>
    <hyperlink ref="D18" r:id="rId10" xr:uid="{362C42A8-20D9-46CB-ADD1-543B178DD4EC}"/>
    <hyperlink ref="D19" r:id="rId11" xr:uid="{467EC7CB-F8AE-4A07-8AAF-820DAD81CE52}"/>
    <hyperlink ref="D21" r:id="rId12" xr:uid="{76C75415-1FFB-42D0-88C5-CB53EF5B1FFE}"/>
    <hyperlink ref="D22" r:id="rId13" location="93628" xr:uid="{A5B5DA1F-1BB8-43E1-8BED-44E6F027E5BF}"/>
    <hyperlink ref="D23" r:id="rId14" xr:uid="{60BFBBE0-A703-4465-8025-8B315FDD7AC5}"/>
    <hyperlink ref="D24" r:id="rId15" location="93626" xr:uid="{528F3CCE-E8CB-4DFD-A5DB-4B4D30ED44A5}"/>
    <hyperlink ref="D33" r:id="rId16" xr:uid="{B37DA592-DF8A-4622-997F-258656B45885}"/>
    <hyperlink ref="D35" r:id="rId17" xr:uid="{AEABB94A-A301-402E-B08A-CE90502368BE}"/>
    <hyperlink ref="D36" r:id="rId18" xr:uid="{3DCFB1CA-3DF5-4207-AEC8-2B8E0F255CC8}"/>
    <hyperlink ref="D38" r:id="rId19" location=":~:text=In%20March%202018%2C%20the%20Welsh,differences%20between%20sectors%20and%20occupations%E2%80%9D." xr:uid="{A35D0620-528E-4289-B142-E8ACC926CAFD}"/>
    <hyperlink ref="D39" r:id="rId20" xr:uid="{64EC501A-8E28-4CC1-814F-E81775638A29}"/>
    <hyperlink ref="D41" r:id="rId21" xr:uid="{073F9A7C-14A0-4914-8EBD-1C5EA9962E3C}"/>
    <hyperlink ref="D42" r:id="rId22" xr:uid="{E8BB1A16-DD9B-4F6A-A174-A88B5E516FF4}"/>
    <hyperlink ref="D44" r:id="rId23" xr:uid="{0F88AF49-5258-401A-9693-CA4933DB1352}"/>
    <hyperlink ref="D45" r:id="rId24" xr:uid="{B5C8C0FC-3CAE-41B7-A688-4AEA1BE23C20}"/>
    <hyperlink ref="D46" r:id="rId25" location="129340" xr:uid="{3BBD9A1B-F509-4E2D-8C97-BE2CB7A5872A}"/>
    <hyperlink ref="D48" r:id="rId26" xr:uid="{D84635A9-3EF8-45CC-AB58-32173644456B}"/>
    <hyperlink ref="D49" r:id="rId27" xr:uid="{254F1306-CDDF-4692-ADFE-76727BF96CD3}"/>
    <hyperlink ref="D50" r:id="rId28" xr:uid="{DCDD2EEC-7626-435C-B4A9-F201B819399C}"/>
    <hyperlink ref="A57" r:id="rId29" xr:uid="{B4C74E4E-2676-4FFB-AC64-532962215BEC}"/>
    <hyperlink ref="D60" r:id="rId30" location=":~:text=Social%20Security%20Act%201998%20is,force%20at%20a%20future%20date." xr:uid="{9FCBF958-7472-42AD-B252-AF6215DC39DE}"/>
    <hyperlink ref="D62" r:id="rId31" xr:uid="{B6270A71-EF68-4EFE-BAA2-2CBF55721626}"/>
    <hyperlink ref="D63" r:id="rId32" location=":~:text=Today%2C%2016%20June%202022%2C%20is,or%20ratified%20by%20the%20UK." xr:uid="{0E4C4BFF-820E-45E3-A4C6-A93F67D983DB}"/>
    <hyperlink ref="D65" r:id="rId33" xr:uid="{0BB1F342-35F8-4630-A538-BBE4B26C8EA6}"/>
    <hyperlink ref="D68" r:id="rId34" xr:uid="{BD0EB486-8ABF-49A9-8640-431896E6096A}"/>
    <hyperlink ref="D74" r:id="rId35" xr:uid="{7E7B6441-40BD-4369-AC83-49836D62D543}"/>
    <hyperlink ref="D75" r:id="rId36" xr:uid="{45222113-5851-466B-B14A-F1A49233E377}"/>
    <hyperlink ref="D78" r:id="rId37" location="145577" xr:uid="{D88FE840-2DDA-4B50-BD87-3A658912A967}"/>
    <hyperlink ref="D79" r:id="rId38" xr:uid="{3E3A6309-E011-42AB-821B-75C9B652C0F1}"/>
    <hyperlink ref="D80" r:id="rId39" xr:uid="{F45D8263-5B9B-4380-A86A-F0D1E78C217A}"/>
    <hyperlink ref="D81" r:id="rId40" xr:uid="{A6CF74AC-2041-497D-AEE7-975F4104CC57}"/>
  </hyperlinks>
  <pageMargins left="0.7" right="0.7" top="0.75" bottom="0.75" header="0" footer="0"/>
  <pageSetup paperSize="9" scale="45"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5B3AB-285E-4AFE-80C8-D8B374BCA3DC}">
  <sheetPr>
    <outlinePr summaryBelow="0" summaryRight="0"/>
  </sheetPr>
  <dimension ref="A1:Z998"/>
  <sheetViews>
    <sheetView topLeftCell="A22" workbookViewId="0">
      <selection activeCell="A51" sqref="A51:D51"/>
    </sheetView>
  </sheetViews>
  <sheetFormatPr defaultColWidth="12.5703125" defaultRowHeight="15" customHeight="1"/>
  <cols>
    <col min="1" max="1" width="81.5703125" style="146" customWidth="1"/>
    <col min="2" max="2" width="14.42578125" style="146" customWidth="1"/>
    <col min="3" max="3" width="79.85546875" style="146" customWidth="1"/>
    <col min="4" max="4" width="130.140625" style="146" customWidth="1"/>
    <col min="5" max="26" width="14.42578125" style="108" customWidth="1"/>
    <col min="27" max="16384" width="12.5703125" style="108"/>
  </cols>
  <sheetData>
    <row r="1" spans="1:26" ht="15.75" customHeight="1">
      <c r="A1" s="430" t="s">
        <v>81</v>
      </c>
      <c r="B1" s="430" t="s">
        <v>518</v>
      </c>
      <c r="C1" s="430" t="s">
        <v>83</v>
      </c>
      <c r="D1" s="430" t="s">
        <v>84</v>
      </c>
      <c r="E1" s="112"/>
      <c r="F1" s="112"/>
      <c r="G1" s="112"/>
      <c r="H1" s="112"/>
      <c r="I1" s="112"/>
      <c r="J1" s="112"/>
      <c r="K1" s="112"/>
      <c r="L1" s="112"/>
      <c r="M1" s="112"/>
      <c r="N1" s="112"/>
      <c r="O1" s="112"/>
      <c r="P1" s="112"/>
      <c r="Q1" s="112"/>
      <c r="R1" s="112"/>
      <c r="S1" s="112"/>
      <c r="T1" s="112"/>
      <c r="U1" s="112"/>
      <c r="V1" s="112"/>
      <c r="W1" s="112"/>
      <c r="X1" s="112"/>
      <c r="Y1" s="112"/>
      <c r="Z1" s="112"/>
    </row>
    <row r="2" spans="1:26" ht="51.75" customHeight="1">
      <c r="A2" s="518"/>
      <c r="B2" s="518"/>
      <c r="C2" s="518"/>
      <c r="D2" s="518"/>
      <c r="E2" s="112"/>
      <c r="F2" s="112"/>
      <c r="G2" s="112"/>
      <c r="H2" s="112"/>
      <c r="I2" s="112"/>
      <c r="J2" s="112"/>
      <c r="K2" s="112"/>
      <c r="L2" s="112"/>
      <c r="M2" s="112"/>
      <c r="N2" s="112"/>
      <c r="O2" s="112"/>
      <c r="P2" s="112"/>
      <c r="Q2" s="112"/>
      <c r="R2" s="112"/>
      <c r="S2" s="112"/>
      <c r="T2" s="112"/>
      <c r="U2" s="112"/>
      <c r="V2" s="112"/>
      <c r="W2" s="112"/>
      <c r="X2" s="112"/>
      <c r="Y2" s="112"/>
      <c r="Z2" s="112"/>
    </row>
    <row r="3" spans="1:26" ht="15.75" customHeight="1">
      <c r="A3" s="144" t="s">
        <v>654</v>
      </c>
      <c r="B3" s="121"/>
      <c r="C3" s="121" t="s">
        <v>655</v>
      </c>
      <c r="D3" s="129" t="s">
        <v>656</v>
      </c>
      <c r="E3" s="112"/>
      <c r="F3" s="112"/>
      <c r="G3" s="112"/>
      <c r="H3" s="112"/>
      <c r="I3" s="112"/>
      <c r="J3" s="112"/>
      <c r="K3" s="112"/>
      <c r="L3" s="112"/>
      <c r="M3" s="112"/>
      <c r="N3" s="112"/>
      <c r="O3" s="112"/>
      <c r="P3" s="112"/>
      <c r="Q3" s="112"/>
      <c r="R3" s="112"/>
      <c r="S3" s="112"/>
      <c r="T3" s="112"/>
      <c r="U3" s="112"/>
      <c r="V3" s="112"/>
      <c r="W3" s="112"/>
      <c r="X3" s="112"/>
      <c r="Y3" s="112"/>
      <c r="Z3" s="112"/>
    </row>
    <row r="4" spans="1:26" ht="15.75" customHeight="1">
      <c r="A4" s="444" t="s">
        <v>522</v>
      </c>
      <c r="B4" s="521"/>
      <c r="C4" s="521"/>
      <c r="D4" s="522"/>
      <c r="E4" s="112"/>
      <c r="F4" s="112"/>
      <c r="G4" s="112"/>
      <c r="H4" s="112"/>
      <c r="I4" s="112"/>
      <c r="J4" s="112"/>
      <c r="K4" s="112"/>
      <c r="L4" s="112"/>
      <c r="M4" s="112"/>
      <c r="N4" s="112"/>
      <c r="O4" s="112"/>
      <c r="P4" s="112"/>
      <c r="Q4" s="112"/>
      <c r="R4" s="112"/>
      <c r="S4" s="112"/>
      <c r="T4" s="112"/>
      <c r="U4" s="112"/>
      <c r="V4" s="112"/>
      <c r="W4" s="112"/>
      <c r="X4" s="112"/>
      <c r="Y4" s="112"/>
      <c r="Z4" s="112"/>
    </row>
    <row r="5" spans="1:26" ht="15.75" customHeight="1">
      <c r="A5" s="144" t="s">
        <v>657</v>
      </c>
      <c r="B5" s="121"/>
      <c r="C5" s="121"/>
      <c r="D5" s="121"/>
      <c r="E5" s="112"/>
      <c r="F5" s="112"/>
      <c r="G5" s="112"/>
      <c r="H5" s="112"/>
      <c r="I5" s="112"/>
      <c r="J5" s="112"/>
      <c r="K5" s="112"/>
      <c r="L5" s="112"/>
      <c r="M5" s="112"/>
      <c r="N5" s="112"/>
      <c r="O5" s="112"/>
      <c r="P5" s="112"/>
      <c r="Q5" s="112"/>
      <c r="R5" s="112"/>
      <c r="S5" s="112"/>
      <c r="T5" s="112"/>
      <c r="U5" s="112"/>
      <c r="V5" s="112"/>
      <c r="W5" s="112"/>
      <c r="X5" s="112"/>
      <c r="Y5" s="112"/>
      <c r="Z5" s="112"/>
    </row>
    <row r="6" spans="1:26" ht="15.75" customHeight="1">
      <c r="A6" s="142" t="s">
        <v>658</v>
      </c>
      <c r="B6" s="121"/>
      <c r="C6" s="121"/>
      <c r="D6" s="121"/>
      <c r="E6" s="112"/>
      <c r="F6" s="112"/>
      <c r="G6" s="112"/>
      <c r="H6" s="112"/>
      <c r="I6" s="112"/>
      <c r="J6" s="112"/>
      <c r="K6" s="112"/>
      <c r="L6" s="112"/>
      <c r="M6" s="112"/>
      <c r="N6" s="112"/>
      <c r="O6" s="112"/>
      <c r="P6" s="112"/>
      <c r="Q6" s="112"/>
      <c r="R6" s="112"/>
      <c r="S6" s="112"/>
      <c r="T6" s="112"/>
      <c r="U6" s="112"/>
      <c r="V6" s="112"/>
      <c r="W6" s="112"/>
      <c r="X6" s="112"/>
      <c r="Y6" s="112"/>
      <c r="Z6" s="112"/>
    </row>
    <row r="7" spans="1:26" ht="15.75" customHeight="1">
      <c r="A7" s="444" t="s">
        <v>532</v>
      </c>
      <c r="B7" s="521"/>
      <c r="C7" s="521"/>
      <c r="D7" s="522"/>
      <c r="E7" s="112"/>
      <c r="F7" s="112"/>
      <c r="G7" s="112"/>
      <c r="H7" s="112"/>
      <c r="I7" s="112"/>
      <c r="J7" s="112"/>
      <c r="K7" s="112"/>
      <c r="L7" s="112"/>
      <c r="M7" s="112"/>
      <c r="N7" s="112"/>
      <c r="O7" s="112"/>
      <c r="P7" s="112"/>
      <c r="Q7" s="112"/>
      <c r="R7" s="112"/>
      <c r="S7" s="112"/>
      <c r="T7" s="112"/>
      <c r="U7" s="112"/>
      <c r="V7" s="112"/>
      <c r="W7" s="112"/>
      <c r="X7" s="112"/>
      <c r="Y7" s="112"/>
      <c r="Z7" s="112"/>
    </row>
    <row r="8" spans="1:26" ht="15.75" customHeight="1">
      <c r="A8" s="144" t="s">
        <v>533</v>
      </c>
      <c r="B8" s="121"/>
      <c r="C8" s="121"/>
      <c r="D8" s="121"/>
      <c r="E8" s="112"/>
      <c r="F8" s="112"/>
      <c r="G8" s="112"/>
      <c r="H8" s="112"/>
      <c r="I8" s="112"/>
      <c r="J8" s="112"/>
      <c r="K8" s="112"/>
      <c r="L8" s="112"/>
      <c r="M8" s="112"/>
      <c r="N8" s="112"/>
      <c r="O8" s="112"/>
      <c r="P8" s="112"/>
      <c r="Q8" s="112"/>
      <c r="R8" s="112"/>
      <c r="S8" s="112"/>
      <c r="T8" s="112"/>
      <c r="U8" s="112"/>
      <c r="V8" s="112"/>
      <c r="W8" s="112"/>
      <c r="X8" s="112"/>
      <c r="Y8" s="112"/>
      <c r="Z8" s="112"/>
    </row>
    <row r="9" spans="1:26" ht="15.75" customHeight="1">
      <c r="A9" s="144" t="s">
        <v>659</v>
      </c>
      <c r="B9" s="121"/>
      <c r="C9" s="121"/>
      <c r="D9" s="121"/>
      <c r="E9" s="112"/>
      <c r="F9" s="112"/>
      <c r="G9" s="112"/>
      <c r="H9" s="112"/>
      <c r="I9" s="112"/>
      <c r="J9" s="112"/>
      <c r="K9" s="112"/>
      <c r="L9" s="112"/>
      <c r="M9" s="112"/>
      <c r="N9" s="112"/>
      <c r="O9" s="112"/>
      <c r="P9" s="112"/>
      <c r="Q9" s="112"/>
      <c r="R9" s="112"/>
      <c r="S9" s="112"/>
      <c r="T9" s="112"/>
      <c r="U9" s="112"/>
      <c r="V9" s="112"/>
      <c r="W9" s="112"/>
      <c r="X9" s="112"/>
      <c r="Y9" s="112"/>
      <c r="Z9" s="112"/>
    </row>
    <row r="10" spans="1:26" ht="15.75" customHeight="1">
      <c r="A10" s="144" t="s">
        <v>660</v>
      </c>
      <c r="B10" s="121"/>
      <c r="C10" s="121"/>
      <c r="D10" s="121"/>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26" ht="15.75" customHeight="1">
      <c r="A11" s="444" t="s">
        <v>101</v>
      </c>
      <c r="B11" s="521"/>
      <c r="C11" s="521"/>
      <c r="D11" s="522"/>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26" ht="15.75" customHeight="1">
      <c r="A12" s="144" t="s">
        <v>542</v>
      </c>
      <c r="B12" s="121"/>
      <c r="C12" s="121"/>
      <c r="D12" s="121"/>
      <c r="E12" s="112"/>
      <c r="F12" s="112"/>
      <c r="G12" s="112"/>
      <c r="H12" s="112"/>
      <c r="I12" s="112"/>
      <c r="J12" s="112"/>
      <c r="K12" s="112"/>
      <c r="L12" s="112"/>
      <c r="M12" s="112"/>
      <c r="N12" s="112"/>
      <c r="O12" s="112"/>
      <c r="P12" s="112"/>
      <c r="Q12" s="112"/>
      <c r="R12" s="112"/>
      <c r="S12" s="112"/>
      <c r="T12" s="112"/>
      <c r="U12" s="112"/>
      <c r="V12" s="112"/>
      <c r="W12" s="112"/>
      <c r="X12" s="112"/>
      <c r="Y12" s="112"/>
      <c r="Z12" s="112"/>
    </row>
    <row r="13" spans="1:26" ht="15.75" customHeight="1">
      <c r="A13" s="144" t="s">
        <v>589</v>
      </c>
      <c r="B13" s="121"/>
      <c r="C13" s="121"/>
      <c r="D13" s="121"/>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15.75" customHeight="1">
      <c r="A14" s="444" t="s">
        <v>633</v>
      </c>
      <c r="B14" s="521"/>
      <c r="C14" s="521"/>
      <c r="D14" s="52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15.75" customHeight="1">
      <c r="A15" s="144" t="s">
        <v>117</v>
      </c>
      <c r="B15" s="121"/>
      <c r="C15" s="121"/>
      <c r="D15" s="121"/>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15.75" customHeight="1">
      <c r="A16" s="144" t="s">
        <v>661</v>
      </c>
      <c r="B16" s="121"/>
      <c r="C16" s="121"/>
      <c r="D16" s="121"/>
      <c r="E16" s="112"/>
      <c r="F16" s="112"/>
      <c r="G16" s="112"/>
      <c r="H16" s="112"/>
      <c r="I16" s="112"/>
      <c r="J16" s="112"/>
      <c r="K16" s="112"/>
      <c r="L16" s="112"/>
      <c r="M16" s="112"/>
      <c r="N16" s="112"/>
      <c r="O16" s="112"/>
      <c r="P16" s="112"/>
      <c r="Q16" s="112"/>
      <c r="R16" s="112"/>
      <c r="S16" s="112"/>
      <c r="T16" s="112"/>
      <c r="U16" s="112"/>
      <c r="V16" s="112"/>
      <c r="W16" s="112"/>
      <c r="X16" s="112"/>
      <c r="Y16" s="112"/>
      <c r="Z16" s="112"/>
    </row>
    <row r="17" spans="1:26" ht="15.75" customHeight="1">
      <c r="A17" s="144" t="s">
        <v>662</v>
      </c>
      <c r="B17" s="121"/>
      <c r="C17" s="121"/>
      <c r="D17" s="121"/>
      <c r="E17" s="112"/>
      <c r="F17" s="112"/>
      <c r="G17" s="112"/>
      <c r="H17" s="112"/>
      <c r="I17" s="112"/>
      <c r="J17" s="112"/>
      <c r="K17" s="112"/>
      <c r="L17" s="112"/>
      <c r="M17" s="112"/>
      <c r="N17" s="112"/>
      <c r="O17" s="112"/>
      <c r="P17" s="112"/>
      <c r="Q17" s="112"/>
      <c r="R17" s="112"/>
      <c r="S17" s="112"/>
      <c r="T17" s="112"/>
      <c r="U17" s="112"/>
      <c r="V17" s="112"/>
      <c r="W17" s="112"/>
      <c r="X17" s="112"/>
      <c r="Y17" s="112"/>
      <c r="Z17" s="112"/>
    </row>
    <row r="18" spans="1:26" ht="15.75" customHeight="1">
      <c r="A18" s="144" t="s">
        <v>663</v>
      </c>
      <c r="B18" s="121"/>
      <c r="C18" s="121"/>
      <c r="D18" s="121"/>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ht="15.75" customHeight="1">
      <c r="A19" s="444" t="s">
        <v>556</v>
      </c>
      <c r="B19" s="521"/>
      <c r="C19" s="521"/>
      <c r="D19" s="522"/>
      <c r="E19" s="112"/>
      <c r="F19" s="112"/>
      <c r="G19" s="112"/>
      <c r="H19" s="112"/>
      <c r="I19" s="112"/>
      <c r="J19" s="112"/>
      <c r="K19" s="112"/>
      <c r="L19" s="112"/>
      <c r="M19" s="112"/>
      <c r="N19" s="112"/>
      <c r="O19" s="112"/>
      <c r="P19" s="112"/>
      <c r="Q19" s="112"/>
      <c r="R19" s="112"/>
      <c r="S19" s="112"/>
      <c r="T19" s="112"/>
      <c r="U19" s="112"/>
      <c r="V19" s="112"/>
      <c r="W19" s="112"/>
      <c r="X19" s="112"/>
      <c r="Y19" s="112"/>
      <c r="Z19" s="112"/>
    </row>
    <row r="20" spans="1:26" ht="15.75" customHeight="1">
      <c r="A20" s="144" t="s">
        <v>557</v>
      </c>
      <c r="B20" s="121"/>
      <c r="C20" s="121"/>
      <c r="D20" s="121"/>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1:26" ht="15.75" customHeight="1">
      <c r="A21" s="144" t="s">
        <v>664</v>
      </c>
      <c r="B21" s="121"/>
      <c r="C21" s="121"/>
      <c r="D21" s="121"/>
      <c r="E21" s="112"/>
      <c r="F21" s="112"/>
      <c r="G21" s="112"/>
      <c r="H21" s="112"/>
      <c r="I21" s="112"/>
      <c r="J21" s="112"/>
      <c r="K21" s="112"/>
      <c r="L21" s="112"/>
      <c r="M21" s="112"/>
      <c r="N21" s="112"/>
      <c r="O21" s="112"/>
      <c r="P21" s="112"/>
      <c r="Q21" s="112"/>
      <c r="R21" s="112"/>
      <c r="S21" s="112"/>
      <c r="T21" s="112"/>
      <c r="U21" s="112"/>
      <c r="V21" s="112"/>
      <c r="W21" s="112"/>
      <c r="X21" s="112"/>
      <c r="Y21" s="112"/>
      <c r="Z21" s="112"/>
    </row>
    <row r="22" spans="1:26" ht="15.75" customHeight="1">
      <c r="A22" s="144" t="s">
        <v>665</v>
      </c>
      <c r="B22" s="121"/>
      <c r="C22" s="121"/>
      <c r="D22" s="121"/>
      <c r="E22" s="112"/>
      <c r="F22" s="112"/>
      <c r="G22" s="112"/>
      <c r="H22" s="112"/>
      <c r="I22" s="112"/>
      <c r="J22" s="112"/>
      <c r="K22" s="112"/>
      <c r="L22" s="112"/>
      <c r="M22" s="112"/>
      <c r="N22" s="112"/>
      <c r="O22" s="112"/>
      <c r="P22" s="112"/>
      <c r="Q22" s="112"/>
      <c r="R22" s="112"/>
      <c r="S22" s="112"/>
      <c r="T22" s="112"/>
      <c r="U22" s="112"/>
      <c r="V22" s="112"/>
      <c r="W22" s="112"/>
      <c r="X22" s="112"/>
      <c r="Y22" s="112"/>
      <c r="Z22" s="112"/>
    </row>
    <row r="23" spans="1:26" ht="15.75" customHeight="1">
      <c r="A23" s="144" t="s">
        <v>666</v>
      </c>
      <c r="B23" s="121"/>
      <c r="C23" s="121"/>
      <c r="D23" s="121"/>
      <c r="E23" s="112"/>
      <c r="F23" s="112"/>
      <c r="G23" s="112"/>
      <c r="H23" s="112"/>
      <c r="I23" s="112"/>
      <c r="J23" s="112"/>
      <c r="K23" s="112"/>
      <c r="L23" s="112"/>
      <c r="M23" s="112"/>
      <c r="N23" s="112"/>
      <c r="O23" s="112"/>
      <c r="P23" s="112"/>
      <c r="Q23" s="112"/>
      <c r="R23" s="112"/>
      <c r="S23" s="112"/>
      <c r="T23" s="112"/>
      <c r="U23" s="112"/>
      <c r="V23" s="112"/>
      <c r="W23" s="112"/>
      <c r="X23" s="112"/>
      <c r="Y23" s="112"/>
      <c r="Z23" s="112"/>
    </row>
    <row r="24" spans="1:26" ht="15.75" customHeight="1">
      <c r="A24" s="144" t="s">
        <v>667</v>
      </c>
      <c r="B24" s="121"/>
      <c r="C24" s="121"/>
      <c r="D24" s="121"/>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26" ht="15.75" customHeight="1">
      <c r="A25" s="144" t="s">
        <v>668</v>
      </c>
      <c r="B25" s="121"/>
      <c r="C25" s="121"/>
      <c r="D25" s="121"/>
      <c r="E25" s="112"/>
      <c r="F25" s="112"/>
      <c r="G25" s="112"/>
      <c r="H25" s="112"/>
      <c r="I25" s="112"/>
      <c r="J25" s="112"/>
      <c r="K25" s="112"/>
      <c r="L25" s="112"/>
      <c r="M25" s="112"/>
      <c r="N25" s="112"/>
      <c r="O25" s="112"/>
      <c r="P25" s="112"/>
      <c r="Q25" s="112"/>
      <c r="R25" s="112"/>
      <c r="S25" s="112"/>
      <c r="T25" s="112"/>
      <c r="U25" s="112"/>
      <c r="V25" s="112"/>
      <c r="W25" s="112"/>
      <c r="X25" s="112"/>
      <c r="Y25" s="112"/>
      <c r="Z25" s="112"/>
    </row>
    <row r="26" spans="1:26" ht="15.75" customHeight="1">
      <c r="A26" s="143" t="s">
        <v>669</v>
      </c>
      <c r="B26" s="442">
        <f>SUM(B3,B5:B6,B8:B10,B12:B13,B15:B18,B20:B25)</f>
        <v>0</v>
      </c>
      <c r="C26" s="521"/>
      <c r="D26" s="522"/>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1:26" ht="15.75" customHeight="1">
      <c r="A27" s="143" t="s">
        <v>244</v>
      </c>
      <c r="B27" s="445">
        <f>B26/18*100</f>
        <v>0</v>
      </c>
      <c r="C27" s="523"/>
      <c r="D27" s="524"/>
      <c r="E27" s="112"/>
      <c r="F27" s="112"/>
      <c r="G27" s="112"/>
      <c r="H27" s="112"/>
      <c r="I27" s="112"/>
      <c r="J27" s="112"/>
      <c r="K27" s="112"/>
      <c r="L27" s="112"/>
      <c r="M27" s="112"/>
      <c r="N27" s="112"/>
      <c r="O27" s="112"/>
      <c r="P27" s="112"/>
      <c r="Q27" s="112"/>
      <c r="R27" s="112"/>
      <c r="S27" s="112"/>
      <c r="T27" s="112"/>
      <c r="U27" s="112"/>
      <c r="V27" s="112"/>
      <c r="W27" s="112"/>
      <c r="X27" s="112"/>
      <c r="Y27" s="112"/>
      <c r="Z27" s="112"/>
    </row>
    <row r="28" spans="1:26" ht="15.75" customHeight="1">
      <c r="A28" s="143" t="s">
        <v>139</v>
      </c>
      <c r="B28" s="442" t="s">
        <v>391</v>
      </c>
      <c r="C28" s="521"/>
      <c r="D28" s="522"/>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1:26" ht="15.75" customHeight="1">
      <c r="A29" s="145"/>
      <c r="B29" s="145"/>
      <c r="C29" s="145"/>
      <c r="D29" s="145"/>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ht="15.75" customHeight="1">
      <c r="A30" s="443" t="s">
        <v>670</v>
      </c>
      <c r="B30" s="523"/>
      <c r="C30" s="523"/>
      <c r="D30" s="524"/>
      <c r="E30" s="112"/>
      <c r="F30" s="112"/>
      <c r="G30" s="112"/>
      <c r="H30" s="112"/>
      <c r="I30" s="112"/>
      <c r="J30" s="112"/>
      <c r="K30" s="112"/>
      <c r="L30" s="112"/>
      <c r="M30" s="112"/>
      <c r="N30" s="112"/>
      <c r="O30" s="112"/>
      <c r="P30" s="112"/>
      <c r="Q30" s="112"/>
      <c r="R30" s="112"/>
      <c r="S30" s="112"/>
      <c r="T30" s="112"/>
      <c r="U30" s="112"/>
      <c r="V30" s="112"/>
      <c r="W30" s="112"/>
      <c r="X30" s="112"/>
      <c r="Y30" s="112"/>
      <c r="Z30" s="112"/>
    </row>
    <row r="31" spans="1:26" ht="13.5" customHeight="1">
      <c r="A31" s="430" t="s">
        <v>81</v>
      </c>
      <c r="B31" s="430" t="s">
        <v>518</v>
      </c>
      <c r="C31" s="430" t="s">
        <v>83</v>
      </c>
      <c r="D31" s="430" t="s">
        <v>84</v>
      </c>
      <c r="E31" s="112"/>
      <c r="F31" s="112"/>
      <c r="G31" s="112"/>
      <c r="H31" s="112"/>
      <c r="I31" s="112"/>
      <c r="J31" s="112"/>
      <c r="K31" s="112"/>
      <c r="L31" s="112"/>
      <c r="M31" s="112"/>
      <c r="N31" s="112"/>
      <c r="O31" s="112"/>
      <c r="P31" s="112"/>
      <c r="Q31" s="112"/>
      <c r="R31" s="112"/>
      <c r="S31" s="112"/>
      <c r="T31" s="112"/>
      <c r="U31" s="112"/>
      <c r="V31" s="112"/>
      <c r="W31" s="112"/>
      <c r="X31" s="112"/>
      <c r="Y31" s="112"/>
      <c r="Z31" s="112"/>
    </row>
    <row r="32" spans="1:26" ht="49.5" customHeight="1">
      <c r="A32" s="518"/>
      <c r="B32" s="518"/>
      <c r="C32" s="518"/>
      <c r="D32" s="518"/>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1:26" ht="15.75" customHeight="1">
      <c r="A33" s="144" t="s">
        <v>671</v>
      </c>
      <c r="B33" s="166">
        <v>1</v>
      </c>
      <c r="C33" s="121" t="s">
        <v>672</v>
      </c>
      <c r="D33" s="130" t="s">
        <v>673</v>
      </c>
      <c r="E33" s="112"/>
      <c r="F33" s="112"/>
      <c r="G33" s="112"/>
      <c r="H33" s="112"/>
      <c r="I33" s="112"/>
      <c r="J33" s="112"/>
      <c r="K33" s="112"/>
      <c r="L33" s="112"/>
      <c r="M33" s="112"/>
      <c r="N33" s="112"/>
      <c r="O33" s="112"/>
      <c r="P33" s="112"/>
      <c r="Q33" s="112"/>
      <c r="R33" s="112"/>
      <c r="S33" s="112"/>
      <c r="T33" s="112"/>
      <c r="U33" s="112"/>
      <c r="V33" s="112"/>
      <c r="W33" s="112"/>
      <c r="X33" s="112"/>
      <c r="Y33" s="112"/>
      <c r="Z33" s="112"/>
    </row>
    <row r="34" spans="1:26" ht="15.75" customHeight="1">
      <c r="A34" s="444" t="s">
        <v>522</v>
      </c>
      <c r="B34" s="521"/>
      <c r="C34" s="521"/>
      <c r="D34" s="522"/>
      <c r="E34" s="112"/>
      <c r="F34" s="112"/>
      <c r="G34" s="112"/>
      <c r="H34" s="112"/>
      <c r="I34" s="112"/>
      <c r="J34" s="112"/>
      <c r="K34" s="112"/>
      <c r="L34" s="112"/>
      <c r="M34" s="112"/>
      <c r="N34" s="112"/>
      <c r="O34" s="112"/>
      <c r="P34" s="112"/>
      <c r="Q34" s="112"/>
      <c r="R34" s="112"/>
      <c r="S34" s="112"/>
      <c r="T34" s="112"/>
      <c r="U34" s="112"/>
      <c r="V34" s="112"/>
      <c r="W34" s="112"/>
      <c r="X34" s="112"/>
      <c r="Y34" s="112"/>
      <c r="Z34" s="112"/>
    </row>
    <row r="35" spans="1:26" ht="15.75" customHeight="1">
      <c r="A35" s="144" t="s">
        <v>674</v>
      </c>
      <c r="B35" s="121">
        <v>0.5</v>
      </c>
      <c r="C35" s="121" t="s">
        <v>675</v>
      </c>
      <c r="D35" s="130" t="s">
        <v>676</v>
      </c>
      <c r="E35" s="112"/>
      <c r="F35" s="112"/>
      <c r="G35" s="112"/>
      <c r="H35" s="112"/>
      <c r="I35" s="112"/>
      <c r="J35" s="112"/>
      <c r="K35" s="112"/>
      <c r="L35" s="112"/>
      <c r="M35" s="112"/>
      <c r="N35" s="112"/>
      <c r="O35" s="112"/>
      <c r="P35" s="112"/>
      <c r="Q35" s="112"/>
      <c r="R35" s="112"/>
      <c r="S35" s="112"/>
      <c r="T35" s="112"/>
      <c r="U35" s="112"/>
      <c r="V35" s="112"/>
      <c r="W35" s="112"/>
      <c r="X35" s="112"/>
      <c r="Y35" s="112"/>
      <c r="Z35" s="112"/>
    </row>
    <row r="36" spans="1:26" ht="15.75" customHeight="1">
      <c r="A36" s="142" t="s">
        <v>677</v>
      </c>
      <c r="B36" s="121">
        <v>1</v>
      </c>
      <c r="C36" s="121" t="s">
        <v>678</v>
      </c>
      <c r="D36" s="149" t="s">
        <v>679</v>
      </c>
      <c r="E36" s="112"/>
      <c r="F36" s="112"/>
      <c r="G36" s="112"/>
      <c r="H36" s="112"/>
      <c r="I36" s="112"/>
      <c r="J36" s="112"/>
      <c r="K36" s="112"/>
      <c r="L36" s="112"/>
      <c r="M36" s="112"/>
      <c r="N36" s="112"/>
      <c r="O36" s="112"/>
      <c r="P36" s="112"/>
      <c r="Q36" s="112"/>
      <c r="R36" s="112"/>
      <c r="S36" s="112"/>
      <c r="T36" s="112"/>
      <c r="U36" s="112"/>
      <c r="V36" s="112"/>
      <c r="W36" s="112"/>
      <c r="X36" s="112"/>
      <c r="Y36" s="112"/>
      <c r="Z36" s="112"/>
    </row>
    <row r="37" spans="1:26" ht="15.75" customHeight="1">
      <c r="A37" s="142" t="s">
        <v>680</v>
      </c>
      <c r="B37" s="121">
        <v>1</v>
      </c>
      <c r="C37" s="121" t="s">
        <v>681</v>
      </c>
      <c r="D37" s="130" t="s">
        <v>682</v>
      </c>
      <c r="E37" s="112"/>
      <c r="F37" s="112"/>
      <c r="G37" s="112"/>
      <c r="H37" s="112"/>
      <c r="I37" s="112"/>
      <c r="J37" s="112"/>
      <c r="K37" s="112"/>
      <c r="L37" s="112"/>
      <c r="M37" s="112"/>
      <c r="N37" s="112"/>
      <c r="O37" s="112"/>
      <c r="P37" s="112"/>
      <c r="Q37" s="112"/>
      <c r="R37" s="112"/>
      <c r="S37" s="112"/>
      <c r="T37" s="112"/>
      <c r="U37" s="112"/>
      <c r="V37" s="112"/>
      <c r="W37" s="112"/>
      <c r="X37" s="112"/>
      <c r="Y37" s="112"/>
      <c r="Z37" s="112"/>
    </row>
    <row r="38" spans="1:26" ht="15.75" customHeight="1">
      <c r="A38" s="144" t="s">
        <v>683</v>
      </c>
      <c r="B38" s="121">
        <v>1</v>
      </c>
      <c r="C38" s="121" t="s">
        <v>684</v>
      </c>
      <c r="D38" s="130" t="s">
        <v>685</v>
      </c>
      <c r="E38" s="112"/>
      <c r="F38" s="112"/>
      <c r="G38" s="112"/>
      <c r="H38" s="112"/>
      <c r="I38" s="112"/>
      <c r="J38" s="112"/>
      <c r="K38" s="112"/>
      <c r="L38" s="112"/>
      <c r="M38" s="112"/>
      <c r="N38" s="112"/>
      <c r="O38" s="112"/>
      <c r="P38" s="112"/>
      <c r="Q38" s="112"/>
      <c r="R38" s="112"/>
      <c r="S38" s="112"/>
      <c r="T38" s="112"/>
      <c r="U38" s="112"/>
      <c r="V38" s="112"/>
      <c r="W38" s="112"/>
      <c r="X38" s="112"/>
      <c r="Y38" s="112"/>
      <c r="Z38" s="112"/>
    </row>
    <row r="39" spans="1:26" ht="15.75" customHeight="1">
      <c r="A39" s="444" t="s">
        <v>532</v>
      </c>
      <c r="B39" s="521"/>
      <c r="C39" s="521"/>
      <c r="D39" s="522"/>
      <c r="E39" s="112"/>
      <c r="F39" s="112"/>
      <c r="G39" s="112"/>
      <c r="H39" s="112"/>
      <c r="I39" s="112"/>
      <c r="J39" s="112"/>
      <c r="K39" s="112"/>
      <c r="L39" s="112"/>
      <c r="M39" s="112"/>
      <c r="N39" s="112"/>
      <c r="O39" s="112"/>
      <c r="P39" s="112"/>
      <c r="Q39" s="112"/>
      <c r="R39" s="112"/>
      <c r="S39" s="112"/>
      <c r="T39" s="112"/>
      <c r="U39" s="112"/>
      <c r="V39" s="112"/>
      <c r="W39" s="112"/>
      <c r="X39" s="112"/>
      <c r="Y39" s="112"/>
      <c r="Z39" s="112"/>
    </row>
    <row r="40" spans="1:26" ht="15.75" customHeight="1">
      <c r="A40" s="144" t="s">
        <v>533</v>
      </c>
      <c r="B40" s="121">
        <v>0</v>
      </c>
      <c r="C40" s="121" t="s">
        <v>686</v>
      </c>
      <c r="D40" s="130" t="s">
        <v>687</v>
      </c>
      <c r="E40" s="112"/>
      <c r="F40" s="112"/>
      <c r="G40" s="112"/>
      <c r="H40" s="112"/>
      <c r="I40" s="112"/>
      <c r="J40" s="112"/>
      <c r="K40" s="112"/>
      <c r="L40" s="112"/>
      <c r="M40" s="112"/>
      <c r="N40" s="112"/>
      <c r="O40" s="112"/>
      <c r="P40" s="112"/>
      <c r="Q40" s="112"/>
      <c r="R40" s="112"/>
      <c r="S40" s="112"/>
      <c r="T40" s="112"/>
      <c r="U40" s="112"/>
      <c r="V40" s="112"/>
      <c r="W40" s="112"/>
      <c r="X40" s="112"/>
      <c r="Y40" s="112"/>
      <c r="Z40" s="112"/>
    </row>
    <row r="41" spans="1:26" ht="15.75" customHeight="1">
      <c r="A41" s="144" t="s">
        <v>688</v>
      </c>
      <c r="B41" s="121">
        <v>0</v>
      </c>
      <c r="C41" s="121" t="s">
        <v>689</v>
      </c>
      <c r="D41" s="130" t="s">
        <v>690</v>
      </c>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5.75" customHeight="1">
      <c r="A42" s="144" t="s">
        <v>691</v>
      </c>
      <c r="B42" s="121">
        <v>0.5</v>
      </c>
      <c r="C42" s="121" t="s">
        <v>692</v>
      </c>
      <c r="D42" s="130" t="s">
        <v>693</v>
      </c>
      <c r="E42" s="112"/>
      <c r="F42" s="112"/>
      <c r="G42" s="112"/>
      <c r="H42" s="112"/>
      <c r="I42" s="112"/>
      <c r="J42" s="112"/>
      <c r="K42" s="112"/>
      <c r="L42" s="112"/>
      <c r="M42" s="112"/>
      <c r="N42" s="112"/>
      <c r="O42" s="112"/>
      <c r="P42" s="112"/>
      <c r="Q42" s="112"/>
      <c r="R42" s="112"/>
      <c r="S42" s="112"/>
      <c r="T42" s="112"/>
      <c r="U42" s="112"/>
      <c r="V42" s="112"/>
      <c r="W42" s="112"/>
      <c r="X42" s="112"/>
      <c r="Y42" s="112"/>
      <c r="Z42" s="112"/>
    </row>
    <row r="43" spans="1:26" ht="15.75" customHeight="1">
      <c r="A43" s="444" t="s">
        <v>101</v>
      </c>
      <c r="B43" s="521"/>
      <c r="C43" s="521"/>
      <c r="D43" s="52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ht="15.75" customHeight="1">
      <c r="A44" s="144" t="s">
        <v>542</v>
      </c>
      <c r="B44" s="121">
        <v>0.5</v>
      </c>
      <c r="C44" s="123" t="s">
        <v>694</v>
      </c>
      <c r="D44" s="130" t="s">
        <v>695</v>
      </c>
      <c r="E44" s="112"/>
      <c r="F44" s="112"/>
      <c r="G44" s="112"/>
      <c r="H44" s="112"/>
      <c r="I44" s="112"/>
      <c r="J44" s="112"/>
      <c r="K44" s="112"/>
      <c r="L44" s="112"/>
      <c r="M44" s="112"/>
      <c r="N44" s="112"/>
      <c r="O44" s="112"/>
      <c r="P44" s="112"/>
      <c r="Q44" s="112"/>
      <c r="R44" s="112"/>
      <c r="S44" s="112"/>
      <c r="T44" s="112"/>
      <c r="U44" s="112"/>
      <c r="V44" s="112"/>
      <c r="W44" s="112"/>
      <c r="X44" s="112"/>
      <c r="Y44" s="112"/>
      <c r="Z44" s="112"/>
    </row>
    <row r="45" spans="1:26" ht="15.75" customHeight="1">
      <c r="A45" s="144" t="s">
        <v>589</v>
      </c>
      <c r="B45" s="121">
        <v>0.5</v>
      </c>
      <c r="C45" s="121" t="s">
        <v>696</v>
      </c>
      <c r="D45" s="130" t="s">
        <v>697</v>
      </c>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ht="15" customHeight="1">
      <c r="A46" s="444" t="s">
        <v>633</v>
      </c>
      <c r="B46" s="521"/>
      <c r="C46" s="521"/>
      <c r="D46" s="522"/>
      <c r="E46" s="112"/>
      <c r="F46" s="112"/>
      <c r="G46" s="112"/>
      <c r="H46" s="112"/>
      <c r="I46" s="112"/>
      <c r="J46" s="112"/>
      <c r="K46" s="112"/>
      <c r="L46" s="112"/>
      <c r="M46" s="112"/>
      <c r="N46" s="112"/>
      <c r="O46" s="112"/>
      <c r="P46" s="112"/>
      <c r="Q46" s="112"/>
      <c r="R46" s="112"/>
      <c r="S46" s="112"/>
      <c r="T46" s="112"/>
      <c r="U46" s="112"/>
      <c r="V46" s="112"/>
      <c r="W46" s="112"/>
      <c r="X46" s="112"/>
      <c r="Y46" s="112"/>
      <c r="Z46" s="112"/>
    </row>
    <row r="47" spans="1:26" ht="15.75" customHeight="1">
      <c r="A47" s="144" t="s">
        <v>117</v>
      </c>
      <c r="B47" s="121">
        <v>1</v>
      </c>
      <c r="C47" s="121" t="s">
        <v>698</v>
      </c>
      <c r="D47" s="130" t="s">
        <v>699</v>
      </c>
      <c r="E47" s="112"/>
      <c r="F47" s="112"/>
      <c r="G47" s="112"/>
      <c r="H47" s="112"/>
      <c r="I47" s="112"/>
      <c r="J47" s="112"/>
      <c r="K47" s="112"/>
      <c r="L47" s="112"/>
      <c r="M47" s="112"/>
      <c r="N47" s="112"/>
      <c r="O47" s="112"/>
      <c r="P47" s="112"/>
      <c r="Q47" s="112"/>
      <c r="R47" s="112"/>
      <c r="S47" s="112"/>
      <c r="T47" s="112"/>
      <c r="U47" s="112"/>
      <c r="V47" s="112"/>
      <c r="W47" s="112"/>
      <c r="X47" s="112"/>
      <c r="Y47" s="112"/>
      <c r="Z47" s="112"/>
    </row>
    <row r="48" spans="1:26" ht="15.75" customHeight="1">
      <c r="A48" s="144" t="s">
        <v>700</v>
      </c>
      <c r="B48" s="121">
        <v>0</v>
      </c>
      <c r="C48" s="121" t="s">
        <v>701</v>
      </c>
      <c r="D48" s="131" t="s">
        <v>702</v>
      </c>
      <c r="E48" s="112"/>
      <c r="F48" s="112"/>
      <c r="G48" s="112"/>
      <c r="H48" s="112"/>
      <c r="I48" s="112"/>
      <c r="J48" s="112"/>
      <c r="K48" s="112"/>
      <c r="L48" s="112"/>
      <c r="M48" s="112"/>
      <c r="N48" s="112"/>
      <c r="O48" s="112"/>
      <c r="P48" s="112"/>
      <c r="Q48" s="112"/>
      <c r="R48" s="112"/>
      <c r="S48" s="112"/>
      <c r="T48" s="112"/>
      <c r="U48" s="112"/>
      <c r="V48" s="112"/>
      <c r="W48" s="112"/>
      <c r="X48" s="112"/>
      <c r="Y48" s="112"/>
      <c r="Z48" s="112"/>
    </row>
    <row r="49" spans="1:26" ht="15.75" customHeight="1">
      <c r="A49" s="144" t="s">
        <v>703</v>
      </c>
      <c r="B49" s="121">
        <v>0</v>
      </c>
      <c r="C49" s="121" t="s">
        <v>704</v>
      </c>
      <c r="D49" s="121"/>
      <c r="E49" s="112"/>
      <c r="F49" s="112"/>
      <c r="G49" s="112"/>
      <c r="H49" s="112"/>
      <c r="I49" s="112"/>
      <c r="J49" s="112"/>
      <c r="K49" s="112"/>
      <c r="L49" s="112"/>
      <c r="M49" s="112"/>
      <c r="N49" s="112"/>
      <c r="O49" s="112"/>
      <c r="P49" s="112"/>
      <c r="Q49" s="112"/>
      <c r="R49" s="112"/>
      <c r="S49" s="112"/>
      <c r="T49" s="112"/>
      <c r="U49" s="112"/>
      <c r="V49" s="112"/>
      <c r="W49" s="112"/>
      <c r="X49" s="112"/>
      <c r="Y49" s="112"/>
      <c r="Z49" s="112"/>
    </row>
    <row r="50" spans="1:26" ht="15.75" customHeight="1">
      <c r="A50" s="144" t="s">
        <v>705</v>
      </c>
      <c r="B50" s="121">
        <v>0</v>
      </c>
      <c r="C50" s="121" t="s">
        <v>706</v>
      </c>
      <c r="D50" s="129" t="s">
        <v>707</v>
      </c>
      <c r="E50" s="112"/>
      <c r="F50" s="112"/>
      <c r="G50" s="112"/>
      <c r="H50" s="112"/>
      <c r="I50" s="112"/>
      <c r="J50" s="112"/>
      <c r="K50" s="112"/>
      <c r="L50" s="112"/>
      <c r="M50" s="112"/>
      <c r="N50" s="112"/>
      <c r="O50" s="112"/>
      <c r="P50" s="112"/>
      <c r="Q50" s="112"/>
      <c r="R50" s="112"/>
      <c r="S50" s="112"/>
      <c r="T50" s="112"/>
      <c r="U50" s="112"/>
      <c r="V50" s="112"/>
      <c r="W50" s="112"/>
      <c r="X50" s="112"/>
      <c r="Y50" s="112"/>
      <c r="Z50" s="112"/>
    </row>
    <row r="51" spans="1:26" ht="15.75" customHeight="1">
      <c r="A51" s="444" t="s">
        <v>556</v>
      </c>
      <c r="B51" s="521"/>
      <c r="C51" s="521"/>
      <c r="D51" s="522"/>
      <c r="E51" s="112"/>
      <c r="F51" s="112"/>
      <c r="G51" s="112"/>
      <c r="H51" s="112"/>
      <c r="I51" s="112"/>
      <c r="J51" s="112"/>
      <c r="K51" s="112"/>
      <c r="L51" s="112"/>
      <c r="M51" s="112"/>
      <c r="N51" s="112"/>
      <c r="O51" s="112"/>
      <c r="P51" s="112"/>
      <c r="Q51" s="112"/>
      <c r="R51" s="112"/>
      <c r="S51" s="112"/>
      <c r="T51" s="112"/>
      <c r="U51" s="112"/>
      <c r="V51" s="112"/>
      <c r="W51" s="112"/>
      <c r="X51" s="112"/>
      <c r="Y51" s="112"/>
      <c r="Z51" s="112"/>
    </row>
    <row r="52" spans="1:26" ht="15.75" customHeight="1">
      <c r="A52" s="144" t="s">
        <v>439</v>
      </c>
      <c r="B52" s="121">
        <v>1</v>
      </c>
      <c r="C52" s="121" t="s">
        <v>708</v>
      </c>
      <c r="D52" s="131" t="s">
        <v>709</v>
      </c>
      <c r="E52" s="112"/>
      <c r="F52" s="112"/>
      <c r="G52" s="112"/>
      <c r="H52" s="112"/>
      <c r="I52" s="112"/>
      <c r="J52" s="112"/>
      <c r="K52" s="112"/>
      <c r="L52" s="112"/>
      <c r="M52" s="112"/>
      <c r="N52" s="112"/>
      <c r="O52" s="112"/>
      <c r="P52" s="112"/>
      <c r="Q52" s="112"/>
      <c r="R52" s="112"/>
      <c r="S52" s="112"/>
      <c r="T52" s="112"/>
      <c r="U52" s="112"/>
      <c r="V52" s="112"/>
      <c r="W52" s="112"/>
      <c r="X52" s="112"/>
      <c r="Y52" s="112"/>
      <c r="Z52" s="112"/>
    </row>
    <row r="53" spans="1:26" ht="15.75" customHeight="1">
      <c r="A53" s="144" t="s">
        <v>710</v>
      </c>
      <c r="B53" s="121">
        <v>0</v>
      </c>
      <c r="C53" s="121" t="s">
        <v>711</v>
      </c>
      <c r="D53" s="121"/>
      <c r="E53" s="112"/>
      <c r="F53" s="112"/>
      <c r="G53" s="112"/>
      <c r="H53" s="112"/>
      <c r="I53" s="112"/>
      <c r="J53" s="112"/>
      <c r="K53" s="112"/>
      <c r="L53" s="112"/>
      <c r="M53" s="112"/>
      <c r="N53" s="112"/>
      <c r="O53" s="112"/>
      <c r="P53" s="112"/>
      <c r="Q53" s="112"/>
      <c r="R53" s="112"/>
      <c r="S53" s="112"/>
      <c r="T53" s="112"/>
      <c r="U53" s="112"/>
      <c r="V53" s="112"/>
      <c r="W53" s="112"/>
      <c r="X53" s="112"/>
      <c r="Y53" s="112"/>
      <c r="Z53" s="112"/>
    </row>
    <row r="54" spans="1:26" ht="15.75" customHeight="1">
      <c r="A54" s="144" t="s">
        <v>712</v>
      </c>
      <c r="B54" s="121">
        <v>0</v>
      </c>
      <c r="C54" s="121" t="s">
        <v>713</v>
      </c>
      <c r="D54" s="131" t="s">
        <v>714</v>
      </c>
      <c r="E54" s="112"/>
      <c r="F54" s="112"/>
      <c r="G54" s="112"/>
      <c r="H54" s="112"/>
      <c r="I54" s="112"/>
      <c r="J54" s="112"/>
      <c r="K54" s="112"/>
      <c r="L54" s="112"/>
      <c r="M54" s="112"/>
      <c r="N54" s="112"/>
      <c r="O54" s="112"/>
      <c r="P54" s="112"/>
      <c r="Q54" s="112"/>
      <c r="R54" s="112"/>
      <c r="S54" s="112"/>
      <c r="T54" s="112"/>
      <c r="U54" s="112"/>
      <c r="V54" s="112"/>
      <c r="W54" s="112"/>
      <c r="X54" s="112"/>
      <c r="Y54" s="112"/>
      <c r="Z54" s="112"/>
    </row>
    <row r="55" spans="1:26" ht="15.75" customHeight="1">
      <c r="A55" s="144" t="s">
        <v>715</v>
      </c>
      <c r="B55" s="121">
        <v>0</v>
      </c>
      <c r="C55" s="121" t="s">
        <v>716</v>
      </c>
      <c r="D55" s="121" t="s">
        <v>717</v>
      </c>
      <c r="E55" s="112"/>
      <c r="F55" s="112"/>
      <c r="G55" s="112"/>
      <c r="H55" s="112"/>
      <c r="I55" s="112"/>
      <c r="J55" s="112"/>
      <c r="K55" s="112"/>
      <c r="L55" s="112"/>
      <c r="M55" s="112"/>
      <c r="N55" s="112"/>
      <c r="O55" s="112"/>
      <c r="P55" s="112"/>
      <c r="Q55" s="112"/>
      <c r="R55" s="112"/>
      <c r="S55" s="112"/>
      <c r="T55" s="112"/>
      <c r="U55" s="112"/>
      <c r="V55" s="112"/>
      <c r="W55" s="112"/>
      <c r="X55" s="112"/>
      <c r="Y55" s="112"/>
      <c r="Z55" s="112"/>
    </row>
    <row r="56" spans="1:26" ht="15.75" customHeight="1">
      <c r="A56" s="144" t="s">
        <v>718</v>
      </c>
      <c r="B56" s="121">
        <v>0</v>
      </c>
      <c r="C56" s="121" t="s">
        <v>609</v>
      </c>
      <c r="D56" s="121"/>
      <c r="E56" s="112"/>
      <c r="F56" s="112"/>
      <c r="G56" s="112"/>
      <c r="H56" s="112"/>
      <c r="I56" s="112"/>
      <c r="J56" s="112"/>
      <c r="K56" s="112"/>
      <c r="L56" s="112"/>
      <c r="M56" s="112"/>
      <c r="N56" s="112"/>
      <c r="O56" s="112"/>
      <c r="P56" s="112"/>
      <c r="Q56" s="112"/>
      <c r="R56" s="112"/>
      <c r="S56" s="112"/>
      <c r="T56" s="112"/>
      <c r="U56" s="112"/>
      <c r="V56" s="112"/>
      <c r="W56" s="112"/>
      <c r="X56" s="112"/>
      <c r="Y56" s="112"/>
      <c r="Z56" s="112"/>
    </row>
    <row r="57" spans="1:26" ht="15.75" customHeight="1">
      <c r="A57" s="143" t="s">
        <v>719</v>
      </c>
      <c r="B57" s="442">
        <f>SUM(B33,B35:B38,B40:B42,B44:B45,B47:B50,B52:B54)</f>
        <v>8</v>
      </c>
      <c r="C57" s="521"/>
      <c r="D57" s="522"/>
      <c r="E57" s="112"/>
      <c r="F57" s="112"/>
      <c r="G57" s="112"/>
      <c r="H57" s="112"/>
      <c r="I57" s="112"/>
      <c r="J57" s="112"/>
      <c r="K57" s="112"/>
      <c r="L57" s="112"/>
      <c r="M57" s="112"/>
      <c r="N57" s="112"/>
      <c r="O57" s="112"/>
      <c r="P57" s="112"/>
      <c r="Q57" s="112"/>
      <c r="R57" s="112"/>
      <c r="S57" s="112"/>
      <c r="T57" s="112"/>
      <c r="U57" s="112"/>
      <c r="V57" s="112"/>
      <c r="W57" s="112"/>
      <c r="X57" s="112"/>
      <c r="Y57" s="112"/>
      <c r="Z57" s="112"/>
    </row>
    <row r="58" spans="1:26" ht="15.75" customHeight="1">
      <c r="A58" s="143" t="s">
        <v>244</v>
      </c>
      <c r="B58" s="445">
        <f>B57/18*100</f>
        <v>44.444444444444443</v>
      </c>
      <c r="C58" s="523"/>
      <c r="D58" s="524"/>
      <c r="E58" s="112"/>
      <c r="F58" s="112"/>
      <c r="G58" s="112"/>
      <c r="H58" s="112"/>
      <c r="I58" s="112"/>
      <c r="J58" s="112"/>
      <c r="K58" s="112"/>
      <c r="L58" s="112"/>
      <c r="M58" s="112"/>
      <c r="N58" s="112"/>
      <c r="O58" s="112"/>
      <c r="P58" s="112"/>
      <c r="Q58" s="112"/>
      <c r="R58" s="112"/>
      <c r="S58" s="112"/>
      <c r="T58" s="112"/>
      <c r="U58" s="112"/>
      <c r="V58" s="112"/>
      <c r="W58" s="112"/>
      <c r="X58" s="112"/>
      <c r="Y58" s="112"/>
      <c r="Z58" s="112"/>
    </row>
    <row r="59" spans="1:26" ht="15.75" customHeight="1">
      <c r="A59" s="143" t="s">
        <v>139</v>
      </c>
      <c r="B59" s="442">
        <v>3</v>
      </c>
      <c r="C59" s="521"/>
      <c r="D59" s="522"/>
      <c r="E59" s="112"/>
      <c r="F59" s="112"/>
      <c r="G59" s="112"/>
      <c r="H59" s="112"/>
      <c r="I59" s="112"/>
      <c r="J59" s="112"/>
      <c r="K59" s="112"/>
      <c r="L59" s="112"/>
      <c r="M59" s="112"/>
      <c r="N59" s="112"/>
      <c r="O59" s="112"/>
      <c r="P59" s="112"/>
      <c r="Q59" s="112"/>
      <c r="R59" s="112"/>
      <c r="S59" s="112"/>
      <c r="T59" s="112"/>
      <c r="U59" s="112"/>
      <c r="V59" s="112"/>
      <c r="W59" s="112"/>
      <c r="X59" s="112"/>
      <c r="Y59" s="112"/>
      <c r="Z59" s="112"/>
    </row>
    <row r="60" spans="1:26" ht="78.75" customHeight="1">
      <c r="A60" s="165" t="s">
        <v>720</v>
      </c>
      <c r="B60" s="167"/>
      <c r="C60" s="173" t="s">
        <v>721</v>
      </c>
      <c r="D60" s="174" t="s">
        <v>722</v>
      </c>
      <c r="E60" s="112"/>
      <c r="F60" s="112"/>
      <c r="G60" s="112"/>
      <c r="H60" s="112"/>
      <c r="I60" s="112"/>
      <c r="J60" s="112"/>
      <c r="K60" s="112"/>
      <c r="L60" s="112"/>
      <c r="M60" s="112"/>
      <c r="N60" s="112"/>
      <c r="O60" s="112"/>
      <c r="P60" s="112"/>
      <c r="Q60" s="112"/>
      <c r="R60" s="112"/>
      <c r="S60" s="112"/>
      <c r="T60" s="112"/>
      <c r="U60" s="112"/>
      <c r="V60" s="112"/>
      <c r="W60" s="112"/>
      <c r="X60" s="112"/>
      <c r="Y60" s="112"/>
      <c r="Z60" s="112"/>
    </row>
    <row r="61" spans="1:26" ht="13.5" hidden="1" customHeight="1">
      <c r="A61" s="430" t="s">
        <v>81</v>
      </c>
      <c r="B61" s="430" t="s">
        <v>518</v>
      </c>
      <c r="C61" s="430" t="s">
        <v>83</v>
      </c>
      <c r="D61" s="430" t="s">
        <v>84</v>
      </c>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ht="45" hidden="1" customHeight="1">
      <c r="A62" s="518"/>
      <c r="B62" s="518"/>
      <c r="C62" s="518"/>
      <c r="D62" s="518"/>
      <c r="E62" s="112"/>
      <c r="F62" s="112"/>
      <c r="G62" s="112"/>
      <c r="H62" s="112"/>
      <c r="I62" s="112"/>
      <c r="J62" s="112"/>
      <c r="K62" s="112"/>
      <c r="L62" s="112"/>
      <c r="M62" s="112"/>
      <c r="N62" s="112"/>
      <c r="O62" s="112"/>
      <c r="P62" s="112"/>
      <c r="Q62" s="112"/>
      <c r="R62" s="112"/>
      <c r="S62" s="112"/>
      <c r="T62" s="112"/>
      <c r="U62" s="112"/>
      <c r="V62" s="112"/>
      <c r="W62" s="112"/>
      <c r="X62" s="112"/>
      <c r="Y62" s="112"/>
      <c r="Z62" s="112"/>
    </row>
    <row r="63" spans="1:26" ht="15.75" hidden="1" customHeight="1">
      <c r="A63" s="144" t="s">
        <v>723</v>
      </c>
      <c r="B63" s="121"/>
      <c r="C63" s="121"/>
      <c r="D63" s="121"/>
      <c r="E63" s="112"/>
      <c r="F63" s="112"/>
      <c r="G63" s="112"/>
      <c r="H63" s="112"/>
      <c r="I63" s="112"/>
      <c r="J63" s="112"/>
      <c r="K63" s="112"/>
      <c r="L63" s="112"/>
      <c r="M63" s="112"/>
      <c r="N63" s="112"/>
      <c r="O63" s="112"/>
      <c r="P63" s="112"/>
      <c r="Q63" s="112"/>
      <c r="R63" s="112"/>
      <c r="S63" s="112"/>
      <c r="T63" s="112"/>
      <c r="U63" s="112"/>
      <c r="V63" s="112"/>
      <c r="W63" s="112"/>
      <c r="X63" s="112"/>
      <c r="Y63" s="112"/>
      <c r="Z63" s="112"/>
    </row>
    <row r="64" spans="1:26" ht="15.75" hidden="1" customHeight="1">
      <c r="A64" s="444" t="s">
        <v>522</v>
      </c>
      <c r="B64" s="521"/>
      <c r="C64" s="521"/>
      <c r="D64" s="522"/>
      <c r="E64" s="112"/>
      <c r="F64" s="112"/>
      <c r="G64" s="112"/>
      <c r="H64" s="112"/>
      <c r="I64" s="112"/>
      <c r="J64" s="112"/>
      <c r="K64" s="112"/>
      <c r="L64" s="112"/>
      <c r="M64" s="112"/>
      <c r="N64" s="112"/>
      <c r="O64" s="112"/>
      <c r="P64" s="112"/>
      <c r="Q64" s="112"/>
      <c r="R64" s="112"/>
      <c r="S64" s="112"/>
      <c r="T64" s="112"/>
      <c r="U64" s="112"/>
      <c r="V64" s="112"/>
      <c r="W64" s="112"/>
      <c r="X64" s="112"/>
      <c r="Y64" s="112"/>
      <c r="Z64" s="112"/>
    </row>
    <row r="65" spans="1:26" ht="15.75" hidden="1" customHeight="1">
      <c r="A65" s="144" t="s">
        <v>724</v>
      </c>
      <c r="B65" s="121"/>
      <c r="C65" s="121"/>
      <c r="D65" s="121"/>
      <c r="E65" s="112"/>
      <c r="F65" s="112"/>
      <c r="G65" s="112"/>
      <c r="H65" s="112"/>
      <c r="I65" s="112"/>
      <c r="J65" s="112"/>
      <c r="K65" s="112"/>
      <c r="L65" s="112"/>
      <c r="M65" s="112"/>
      <c r="N65" s="112"/>
      <c r="O65" s="112"/>
      <c r="P65" s="112"/>
      <c r="Q65" s="112"/>
      <c r="R65" s="112"/>
      <c r="S65" s="112"/>
      <c r="T65" s="112"/>
      <c r="U65" s="112"/>
      <c r="V65" s="112"/>
      <c r="W65" s="112"/>
      <c r="X65" s="112"/>
      <c r="Y65" s="112"/>
      <c r="Z65" s="112"/>
    </row>
    <row r="66" spans="1:26" ht="15.75" hidden="1" customHeight="1">
      <c r="A66" s="144" t="s">
        <v>725</v>
      </c>
      <c r="B66" s="121"/>
      <c r="C66" s="121"/>
      <c r="D66" s="121"/>
      <c r="E66" s="112"/>
      <c r="F66" s="112"/>
      <c r="G66" s="112"/>
      <c r="H66" s="112"/>
      <c r="I66" s="112"/>
      <c r="J66" s="112"/>
      <c r="K66" s="112"/>
      <c r="L66" s="112"/>
      <c r="M66" s="112"/>
      <c r="N66" s="112"/>
      <c r="O66" s="112"/>
      <c r="P66" s="112"/>
      <c r="Q66" s="112"/>
      <c r="R66" s="112"/>
      <c r="S66" s="112"/>
      <c r="T66" s="112"/>
      <c r="U66" s="112"/>
      <c r="V66" s="112"/>
      <c r="W66" s="112"/>
      <c r="X66" s="112"/>
      <c r="Y66" s="112"/>
      <c r="Z66" s="112"/>
    </row>
    <row r="67" spans="1:26" ht="15.75" hidden="1" customHeight="1">
      <c r="A67" s="142" t="s">
        <v>726</v>
      </c>
      <c r="B67" s="121"/>
      <c r="C67" s="121"/>
      <c r="D67" s="121"/>
      <c r="E67" s="112"/>
      <c r="F67" s="112"/>
      <c r="G67" s="112"/>
      <c r="H67" s="112"/>
      <c r="I67" s="112"/>
      <c r="J67" s="112"/>
      <c r="K67" s="112"/>
      <c r="L67" s="112"/>
      <c r="M67" s="112"/>
      <c r="N67" s="112"/>
      <c r="O67" s="112"/>
      <c r="P67" s="112"/>
      <c r="Q67" s="112"/>
      <c r="R67" s="112"/>
      <c r="S67" s="112"/>
      <c r="T67" s="112"/>
      <c r="U67" s="112"/>
      <c r="V67" s="112"/>
      <c r="W67" s="112"/>
      <c r="X67" s="112"/>
      <c r="Y67" s="112"/>
      <c r="Z67" s="112"/>
    </row>
    <row r="68" spans="1:26" ht="15.75" hidden="1" customHeight="1">
      <c r="A68" s="444" t="s">
        <v>532</v>
      </c>
      <c r="B68" s="521"/>
      <c r="C68" s="521"/>
      <c r="D68" s="522"/>
      <c r="E68" s="112"/>
      <c r="F68" s="112"/>
      <c r="G68" s="112"/>
      <c r="H68" s="112"/>
      <c r="I68" s="112"/>
      <c r="J68" s="112"/>
      <c r="K68" s="112"/>
      <c r="L68" s="112"/>
      <c r="M68" s="112"/>
      <c r="N68" s="112"/>
      <c r="O68" s="112"/>
      <c r="P68" s="112"/>
      <c r="Q68" s="112"/>
      <c r="R68" s="112"/>
      <c r="S68" s="112"/>
      <c r="T68" s="112"/>
      <c r="U68" s="112"/>
      <c r="V68" s="112"/>
      <c r="W68" s="112"/>
      <c r="X68" s="112"/>
      <c r="Y68" s="112"/>
      <c r="Z68" s="112"/>
    </row>
    <row r="69" spans="1:26" ht="30" hidden="1" customHeight="1">
      <c r="A69" s="144" t="s">
        <v>533</v>
      </c>
      <c r="B69" s="121"/>
      <c r="C69" s="121"/>
      <c r="D69" s="121"/>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1:26" ht="15.75" hidden="1" customHeight="1">
      <c r="A70" s="144" t="s">
        <v>727</v>
      </c>
      <c r="B70" s="121"/>
      <c r="C70" s="121"/>
      <c r="D70" s="121"/>
      <c r="E70" s="112"/>
      <c r="F70" s="112"/>
      <c r="G70" s="112"/>
      <c r="H70" s="112"/>
      <c r="I70" s="112"/>
      <c r="J70" s="112"/>
      <c r="K70" s="112"/>
      <c r="L70" s="112"/>
      <c r="M70" s="112"/>
      <c r="N70" s="112"/>
      <c r="O70" s="112"/>
      <c r="P70" s="112"/>
      <c r="Q70" s="112"/>
      <c r="R70" s="112"/>
      <c r="S70" s="112"/>
      <c r="T70" s="112"/>
      <c r="U70" s="112"/>
      <c r="V70" s="112"/>
      <c r="W70" s="112"/>
      <c r="X70" s="112"/>
      <c r="Y70" s="112"/>
      <c r="Z70" s="112"/>
    </row>
    <row r="71" spans="1:26" ht="15.75" hidden="1" customHeight="1">
      <c r="A71" s="144" t="s">
        <v>728</v>
      </c>
      <c r="B71" s="121"/>
      <c r="C71" s="121"/>
      <c r="D71" s="121"/>
      <c r="E71" s="112"/>
      <c r="F71" s="112"/>
      <c r="G71" s="112"/>
      <c r="H71" s="112"/>
      <c r="I71" s="112"/>
      <c r="J71" s="112"/>
      <c r="K71" s="112"/>
      <c r="L71" s="112"/>
      <c r="M71" s="112"/>
      <c r="N71" s="112"/>
      <c r="O71" s="112"/>
      <c r="P71" s="112"/>
      <c r="Q71" s="112"/>
      <c r="R71" s="112"/>
      <c r="S71" s="112"/>
      <c r="T71" s="112"/>
      <c r="U71" s="112"/>
      <c r="V71" s="112"/>
      <c r="W71" s="112"/>
      <c r="X71" s="112"/>
      <c r="Y71" s="112"/>
      <c r="Z71" s="112"/>
    </row>
    <row r="72" spans="1:26" ht="15.75" hidden="1" customHeight="1">
      <c r="A72" s="444" t="s">
        <v>101</v>
      </c>
      <c r="B72" s="521"/>
      <c r="C72" s="521"/>
      <c r="D72" s="522"/>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1:26" ht="15.75" hidden="1" customHeight="1">
      <c r="A73" s="144" t="s">
        <v>542</v>
      </c>
      <c r="B73" s="121"/>
      <c r="C73" s="121"/>
      <c r="D73" s="121"/>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1:26" ht="15.75" hidden="1" customHeight="1">
      <c r="A74" s="144" t="s">
        <v>589</v>
      </c>
      <c r="B74" s="121"/>
      <c r="C74" s="121"/>
      <c r="D74" s="121"/>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ht="14.25" hidden="1" customHeight="1">
      <c r="A75" s="444" t="s">
        <v>633</v>
      </c>
      <c r="B75" s="521"/>
      <c r="C75" s="521"/>
      <c r="D75" s="52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ht="15.75" hidden="1" customHeight="1">
      <c r="A76" s="144" t="s">
        <v>117</v>
      </c>
      <c r="B76" s="121"/>
      <c r="C76" s="121"/>
      <c r="D76" s="121"/>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1:26" ht="15.75" hidden="1" customHeight="1">
      <c r="A77" s="144" t="s">
        <v>729</v>
      </c>
      <c r="B77" s="121"/>
      <c r="C77" s="121"/>
      <c r="D77" s="121"/>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1:26" ht="15.75" hidden="1" customHeight="1">
      <c r="A78" s="144" t="s">
        <v>730</v>
      </c>
      <c r="B78" s="121"/>
      <c r="C78" s="121"/>
      <c r="D78" s="121"/>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1:26" ht="15.75" hidden="1" customHeight="1">
      <c r="A79" s="444" t="s">
        <v>556</v>
      </c>
      <c r="B79" s="521"/>
      <c r="C79" s="521"/>
      <c r="D79" s="522"/>
      <c r="E79" s="112"/>
      <c r="F79" s="112"/>
      <c r="G79" s="112"/>
      <c r="H79" s="112"/>
      <c r="I79" s="112"/>
      <c r="J79" s="112"/>
      <c r="K79" s="112"/>
      <c r="L79" s="112"/>
      <c r="M79" s="112"/>
      <c r="N79" s="112"/>
      <c r="O79" s="112"/>
      <c r="P79" s="112"/>
      <c r="Q79" s="112"/>
      <c r="R79" s="112"/>
      <c r="S79" s="112"/>
      <c r="T79" s="112"/>
      <c r="U79" s="112"/>
      <c r="V79" s="112"/>
      <c r="W79" s="112"/>
      <c r="X79" s="112"/>
      <c r="Y79" s="112"/>
      <c r="Z79" s="112"/>
    </row>
    <row r="80" spans="1:26" ht="15.75" hidden="1" customHeight="1">
      <c r="A80" s="144" t="s">
        <v>557</v>
      </c>
      <c r="B80" s="121"/>
      <c r="C80" s="121"/>
      <c r="D80" s="121"/>
      <c r="E80" s="112"/>
      <c r="F80" s="112"/>
      <c r="G80" s="112"/>
      <c r="H80" s="112"/>
      <c r="I80" s="112"/>
      <c r="J80" s="112"/>
      <c r="K80" s="112"/>
      <c r="L80" s="112"/>
      <c r="M80" s="112"/>
      <c r="N80" s="112"/>
      <c r="O80" s="112"/>
      <c r="P80" s="112"/>
      <c r="Q80" s="112"/>
      <c r="R80" s="112"/>
      <c r="S80" s="112"/>
      <c r="T80" s="112"/>
      <c r="U80" s="112"/>
      <c r="V80" s="112"/>
      <c r="W80" s="112"/>
      <c r="X80" s="112"/>
      <c r="Y80" s="112"/>
      <c r="Z80" s="112"/>
    </row>
    <row r="81" spans="1:26" ht="15.75" hidden="1" customHeight="1">
      <c r="A81" s="144" t="s">
        <v>731</v>
      </c>
      <c r="B81" s="121"/>
      <c r="C81" s="121"/>
      <c r="D81" s="121"/>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ht="15.75" hidden="1" customHeight="1">
      <c r="A82" s="144" t="s">
        <v>566</v>
      </c>
      <c r="B82" s="121"/>
      <c r="C82" s="121"/>
      <c r="D82" s="121"/>
      <c r="E82" s="112"/>
      <c r="F82" s="112"/>
      <c r="G82" s="112"/>
      <c r="H82" s="112"/>
      <c r="I82" s="112"/>
      <c r="J82" s="112"/>
      <c r="K82" s="112"/>
      <c r="L82" s="112"/>
      <c r="M82" s="112"/>
      <c r="N82" s="112"/>
      <c r="O82" s="112"/>
      <c r="P82" s="112"/>
      <c r="Q82" s="112"/>
      <c r="R82" s="112"/>
      <c r="S82" s="112"/>
      <c r="T82" s="112"/>
      <c r="U82" s="112"/>
      <c r="V82" s="112"/>
      <c r="W82" s="112"/>
      <c r="X82" s="112"/>
      <c r="Y82" s="112"/>
      <c r="Z82" s="112"/>
    </row>
    <row r="83" spans="1:26" ht="15.75" hidden="1" customHeight="1">
      <c r="A83" s="151" t="s">
        <v>732</v>
      </c>
      <c r="B83" s="121"/>
      <c r="C83" s="121" t="s">
        <v>609</v>
      </c>
      <c r="D83" s="121"/>
      <c r="E83" s="112"/>
      <c r="F83" s="112"/>
      <c r="G83" s="112"/>
      <c r="H83" s="112"/>
      <c r="I83" s="112"/>
      <c r="J83" s="112"/>
      <c r="K83" s="112"/>
      <c r="L83" s="112"/>
      <c r="M83" s="112"/>
      <c r="N83" s="112"/>
      <c r="O83" s="112"/>
      <c r="P83" s="112"/>
      <c r="Q83" s="112"/>
      <c r="R83" s="112"/>
      <c r="S83" s="112"/>
      <c r="T83" s="112"/>
      <c r="U83" s="112"/>
      <c r="V83" s="112"/>
      <c r="W83" s="112"/>
      <c r="X83" s="112"/>
      <c r="Y83" s="112"/>
      <c r="Z83" s="112"/>
    </row>
    <row r="84" spans="1:26" ht="15.75" hidden="1" customHeight="1">
      <c r="A84" s="143" t="s">
        <v>733</v>
      </c>
      <c r="B84" s="442">
        <f>SUM(B63,B65:B67,B69:B71,B73:B74,B76:B78,B80:B82)</f>
        <v>0</v>
      </c>
      <c r="C84" s="521"/>
      <c r="D84" s="522"/>
      <c r="E84" s="112"/>
      <c r="F84" s="112"/>
      <c r="G84" s="112"/>
      <c r="H84" s="112"/>
      <c r="I84" s="112"/>
      <c r="J84" s="112"/>
      <c r="K84" s="112"/>
      <c r="L84" s="112"/>
      <c r="M84" s="112"/>
      <c r="N84" s="112"/>
      <c r="O84" s="112"/>
      <c r="P84" s="112"/>
      <c r="Q84" s="112"/>
      <c r="R84" s="112"/>
      <c r="S84" s="112"/>
      <c r="T84" s="112"/>
      <c r="U84" s="112"/>
      <c r="V84" s="112"/>
      <c r="W84" s="112"/>
      <c r="X84" s="112"/>
      <c r="Y84" s="112"/>
      <c r="Z84" s="112"/>
    </row>
    <row r="85" spans="1:26" ht="15.75" hidden="1" customHeight="1">
      <c r="A85" s="143" t="s">
        <v>244</v>
      </c>
      <c r="B85" s="445">
        <f>B84/16*100</f>
        <v>0</v>
      </c>
      <c r="C85" s="523"/>
      <c r="D85" s="524"/>
      <c r="E85" s="112"/>
      <c r="F85" s="112"/>
      <c r="G85" s="112"/>
      <c r="H85" s="112"/>
      <c r="I85" s="112"/>
      <c r="J85" s="112"/>
      <c r="K85" s="112"/>
      <c r="L85" s="112"/>
      <c r="M85" s="112"/>
      <c r="N85" s="112"/>
      <c r="O85" s="112"/>
      <c r="P85" s="112"/>
      <c r="Q85" s="112"/>
      <c r="R85" s="112"/>
      <c r="S85" s="112"/>
      <c r="T85" s="112"/>
      <c r="U85" s="112"/>
      <c r="V85" s="112"/>
      <c r="W85" s="112"/>
      <c r="X85" s="112"/>
      <c r="Y85" s="112"/>
      <c r="Z85" s="112"/>
    </row>
    <row r="86" spans="1:26" ht="15.75" hidden="1" customHeight="1">
      <c r="A86" s="143" t="s">
        <v>139</v>
      </c>
      <c r="B86" s="442" t="s">
        <v>734</v>
      </c>
      <c r="C86" s="521"/>
      <c r="D86" s="522"/>
      <c r="E86" s="112"/>
      <c r="F86" s="112"/>
      <c r="G86" s="112"/>
      <c r="H86" s="112"/>
      <c r="I86" s="112"/>
      <c r="J86" s="112"/>
      <c r="K86" s="112"/>
      <c r="L86" s="112"/>
      <c r="M86" s="112"/>
      <c r="N86" s="112"/>
      <c r="O86" s="112"/>
      <c r="P86" s="112"/>
      <c r="Q86" s="112"/>
      <c r="R86" s="112"/>
      <c r="S86" s="112"/>
      <c r="T86" s="112"/>
      <c r="U86" s="112"/>
      <c r="V86" s="112"/>
      <c r="W86" s="112"/>
      <c r="X86" s="112"/>
      <c r="Y86" s="112"/>
      <c r="Z86" s="112"/>
    </row>
    <row r="87" spans="1:26" ht="15.75" customHeight="1">
      <c r="A87" s="145"/>
      <c r="B87" s="145"/>
      <c r="C87" s="145"/>
      <c r="D87" s="145"/>
      <c r="E87" s="112"/>
      <c r="F87" s="112"/>
      <c r="G87" s="112"/>
      <c r="H87" s="112"/>
      <c r="I87" s="112"/>
      <c r="J87" s="112"/>
      <c r="K87" s="112"/>
      <c r="L87" s="112"/>
      <c r="M87" s="112"/>
      <c r="N87" s="112"/>
      <c r="O87" s="112"/>
      <c r="P87" s="112"/>
      <c r="Q87" s="112"/>
      <c r="R87" s="112"/>
      <c r="S87" s="112"/>
      <c r="T87" s="112"/>
      <c r="U87" s="112"/>
      <c r="V87" s="112"/>
      <c r="W87" s="112"/>
      <c r="X87" s="112"/>
      <c r="Y87" s="112"/>
      <c r="Z87" s="112"/>
    </row>
    <row r="88" spans="1:26" ht="15.75" customHeight="1">
      <c r="A88" s="443" t="s">
        <v>735</v>
      </c>
      <c r="B88" s="524"/>
      <c r="C88" s="145"/>
      <c r="D88" s="145"/>
      <c r="E88" s="112"/>
      <c r="F88" s="112"/>
      <c r="G88" s="112"/>
      <c r="H88" s="112"/>
      <c r="I88" s="112"/>
      <c r="J88" s="112"/>
      <c r="K88" s="112"/>
      <c r="L88" s="112"/>
      <c r="M88" s="112"/>
      <c r="N88" s="112"/>
      <c r="O88" s="112"/>
      <c r="P88" s="112"/>
      <c r="Q88" s="112"/>
      <c r="R88" s="112"/>
      <c r="S88" s="112"/>
      <c r="T88" s="112"/>
      <c r="U88" s="112"/>
      <c r="V88" s="112"/>
      <c r="W88" s="112"/>
      <c r="X88" s="112"/>
      <c r="Y88" s="112"/>
      <c r="Z88" s="112"/>
    </row>
    <row r="89" spans="1:26" ht="15.75" customHeight="1">
      <c r="A89" s="156" t="s">
        <v>736</v>
      </c>
      <c r="B89" s="128">
        <f>SUM(B57)</f>
        <v>8</v>
      </c>
      <c r="C89" s="145"/>
      <c r="D89" s="145"/>
      <c r="E89" s="112"/>
      <c r="F89" s="112"/>
      <c r="G89" s="112"/>
      <c r="H89" s="112"/>
      <c r="I89" s="112"/>
      <c r="J89" s="112"/>
      <c r="K89" s="112"/>
      <c r="L89" s="112"/>
      <c r="M89" s="112"/>
      <c r="N89" s="112"/>
      <c r="O89" s="112"/>
      <c r="P89" s="112"/>
      <c r="Q89" s="112"/>
      <c r="R89" s="112"/>
      <c r="S89" s="112"/>
      <c r="T89" s="112"/>
      <c r="U89" s="112"/>
      <c r="V89" s="112"/>
      <c r="W89" s="112"/>
      <c r="X89" s="112"/>
      <c r="Y89" s="112"/>
      <c r="Z89" s="112"/>
    </row>
    <row r="90" spans="1:26" ht="15.75" customHeight="1">
      <c r="A90" s="156" t="s">
        <v>190</v>
      </c>
      <c r="B90" s="157">
        <f>B89/18*100</f>
        <v>44.444444444444443</v>
      </c>
      <c r="C90" s="145"/>
      <c r="D90" s="145"/>
      <c r="E90" s="112"/>
      <c r="F90" s="112"/>
      <c r="G90" s="112"/>
      <c r="H90" s="112"/>
      <c r="I90" s="112"/>
      <c r="J90" s="112"/>
      <c r="K90" s="112"/>
      <c r="L90" s="112"/>
      <c r="M90" s="112"/>
      <c r="N90" s="112"/>
      <c r="O90" s="112"/>
      <c r="P90" s="112"/>
      <c r="Q90" s="112"/>
      <c r="R90" s="112"/>
      <c r="S90" s="112"/>
      <c r="T90" s="112"/>
      <c r="U90" s="112"/>
      <c r="V90" s="112"/>
      <c r="W90" s="112"/>
      <c r="X90" s="112"/>
      <c r="Y90" s="112"/>
      <c r="Z90" s="112"/>
    </row>
    <row r="91" spans="1:26" ht="15.75" customHeight="1">
      <c r="A91" s="158" t="s">
        <v>191</v>
      </c>
      <c r="B91" s="159">
        <v>3</v>
      </c>
      <c r="C91" s="145"/>
      <c r="D91" s="145"/>
      <c r="E91" s="112"/>
      <c r="F91" s="112"/>
      <c r="G91" s="112"/>
      <c r="H91" s="112"/>
      <c r="I91" s="112"/>
      <c r="J91" s="112"/>
      <c r="K91" s="112"/>
      <c r="L91" s="112"/>
      <c r="M91" s="112"/>
      <c r="N91" s="112"/>
      <c r="O91" s="112"/>
      <c r="P91" s="112"/>
      <c r="Q91" s="112"/>
      <c r="R91" s="112"/>
      <c r="S91" s="112"/>
      <c r="T91" s="112"/>
      <c r="U91" s="112"/>
      <c r="V91" s="112"/>
      <c r="W91" s="112"/>
      <c r="X91" s="112"/>
      <c r="Y91" s="112"/>
      <c r="Z91" s="112"/>
    </row>
    <row r="92" spans="1:26" ht="15.75" customHeight="1">
      <c r="A92" s="145"/>
      <c r="B92" s="145"/>
      <c r="C92" s="145"/>
      <c r="D92" s="145"/>
      <c r="E92" s="112"/>
      <c r="F92" s="112"/>
      <c r="G92" s="112"/>
      <c r="H92" s="112"/>
      <c r="I92" s="112"/>
      <c r="J92" s="112"/>
      <c r="K92" s="112"/>
      <c r="L92" s="112"/>
      <c r="M92" s="112"/>
      <c r="N92" s="112"/>
      <c r="O92" s="112"/>
      <c r="P92" s="112"/>
      <c r="Q92" s="112"/>
      <c r="R92" s="112"/>
      <c r="S92" s="112"/>
      <c r="T92" s="112"/>
      <c r="U92" s="112"/>
      <c r="V92" s="112"/>
      <c r="W92" s="112"/>
      <c r="X92" s="112"/>
      <c r="Y92" s="112"/>
      <c r="Z92" s="112"/>
    </row>
    <row r="93" spans="1:26" ht="15.75" customHeight="1">
      <c r="A93" s="145"/>
      <c r="B93" s="145"/>
      <c r="C93" s="145"/>
      <c r="D93" s="145"/>
      <c r="E93" s="112"/>
      <c r="F93" s="112"/>
      <c r="G93" s="112"/>
      <c r="H93" s="112"/>
      <c r="I93" s="112"/>
      <c r="J93" s="112"/>
      <c r="K93" s="112"/>
      <c r="L93" s="112"/>
      <c r="M93" s="112"/>
      <c r="N93" s="112"/>
      <c r="O93" s="112"/>
      <c r="P93" s="112"/>
      <c r="Q93" s="112"/>
      <c r="R93" s="112"/>
      <c r="S93" s="112"/>
      <c r="T93" s="112"/>
      <c r="U93" s="112"/>
      <c r="V93" s="112"/>
      <c r="W93" s="112"/>
      <c r="X93" s="112"/>
      <c r="Y93" s="112"/>
      <c r="Z93" s="112"/>
    </row>
    <row r="94" spans="1:26" ht="15.75" customHeight="1">
      <c r="A94" s="145"/>
      <c r="B94" s="145"/>
      <c r="C94" s="145"/>
      <c r="D94" s="145"/>
      <c r="E94" s="112"/>
      <c r="F94" s="112"/>
      <c r="G94" s="112"/>
      <c r="H94" s="112"/>
      <c r="I94" s="112"/>
      <c r="J94" s="112"/>
      <c r="K94" s="112"/>
      <c r="L94" s="112"/>
      <c r="M94" s="112"/>
      <c r="N94" s="112"/>
      <c r="O94" s="112"/>
      <c r="P94" s="112"/>
      <c r="Q94" s="112"/>
      <c r="R94" s="112"/>
      <c r="S94" s="112"/>
      <c r="T94" s="112"/>
      <c r="U94" s="112"/>
      <c r="V94" s="112"/>
      <c r="W94" s="112"/>
      <c r="X94" s="112"/>
      <c r="Y94" s="112"/>
      <c r="Z94" s="112"/>
    </row>
    <row r="95" spans="1:26" ht="15.75" customHeight="1">
      <c r="A95" s="145"/>
      <c r="B95" s="145"/>
      <c r="C95" s="145"/>
      <c r="D95" s="145"/>
      <c r="E95" s="112"/>
      <c r="F95" s="112"/>
      <c r="G95" s="112"/>
      <c r="H95" s="112"/>
      <c r="I95" s="112"/>
      <c r="J95" s="112"/>
      <c r="K95" s="112"/>
      <c r="L95" s="112"/>
      <c r="M95" s="112"/>
      <c r="N95" s="112"/>
      <c r="O95" s="112"/>
      <c r="P95" s="112"/>
      <c r="Q95" s="112"/>
      <c r="R95" s="112"/>
      <c r="S95" s="112"/>
      <c r="T95" s="112"/>
      <c r="U95" s="112"/>
      <c r="V95" s="112"/>
      <c r="W95" s="112"/>
      <c r="X95" s="112"/>
      <c r="Y95" s="112"/>
      <c r="Z95" s="112"/>
    </row>
    <row r="96" spans="1:26" ht="15.75" customHeight="1">
      <c r="A96" s="145"/>
      <c r="B96" s="145"/>
      <c r="C96" s="145"/>
      <c r="D96" s="145"/>
      <c r="E96" s="112"/>
      <c r="F96" s="112"/>
      <c r="G96" s="112"/>
      <c r="H96" s="112"/>
      <c r="I96" s="112"/>
      <c r="J96" s="112"/>
      <c r="K96" s="112"/>
      <c r="L96" s="112"/>
      <c r="M96" s="112"/>
      <c r="N96" s="112"/>
      <c r="O96" s="112"/>
      <c r="P96" s="112"/>
      <c r="Q96" s="112"/>
      <c r="R96" s="112"/>
      <c r="S96" s="112"/>
      <c r="T96" s="112"/>
      <c r="U96" s="112"/>
      <c r="V96" s="112"/>
      <c r="W96" s="112"/>
      <c r="X96" s="112"/>
      <c r="Y96" s="112"/>
      <c r="Z96" s="112"/>
    </row>
    <row r="97" spans="1:26" ht="15.75" customHeight="1">
      <c r="A97" s="145"/>
      <c r="B97" s="145"/>
      <c r="C97" s="145"/>
      <c r="D97" s="145"/>
      <c r="E97" s="112"/>
      <c r="F97" s="112"/>
      <c r="G97" s="112"/>
      <c r="H97" s="112"/>
      <c r="I97" s="112"/>
      <c r="J97" s="112"/>
      <c r="K97" s="112"/>
      <c r="L97" s="112"/>
      <c r="M97" s="112"/>
      <c r="N97" s="112"/>
      <c r="O97" s="112"/>
      <c r="P97" s="112"/>
      <c r="Q97" s="112"/>
      <c r="R97" s="112"/>
      <c r="S97" s="112"/>
      <c r="T97" s="112"/>
      <c r="U97" s="112"/>
      <c r="V97" s="112"/>
      <c r="W97" s="112"/>
      <c r="X97" s="112"/>
      <c r="Y97" s="112"/>
      <c r="Z97" s="112"/>
    </row>
    <row r="98" spans="1:26" ht="15.75" customHeight="1">
      <c r="A98" s="145"/>
      <c r="B98" s="145"/>
      <c r="C98" s="145"/>
      <c r="D98" s="145"/>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1:26" ht="15.75" customHeight="1">
      <c r="A99" s="145"/>
      <c r="B99" s="145"/>
      <c r="C99" s="145"/>
      <c r="D99" s="145"/>
      <c r="E99" s="112"/>
      <c r="F99" s="112"/>
      <c r="G99" s="112"/>
      <c r="H99" s="112"/>
      <c r="I99" s="112"/>
      <c r="J99" s="112"/>
      <c r="K99" s="112"/>
      <c r="L99" s="112"/>
      <c r="M99" s="112"/>
      <c r="N99" s="112"/>
      <c r="O99" s="112"/>
      <c r="P99" s="112"/>
      <c r="Q99" s="112"/>
      <c r="R99" s="112"/>
      <c r="S99" s="112"/>
      <c r="T99" s="112"/>
      <c r="U99" s="112"/>
      <c r="V99" s="112"/>
      <c r="W99" s="112"/>
      <c r="X99" s="112"/>
      <c r="Y99" s="112"/>
      <c r="Z99" s="112"/>
    </row>
    <row r="100" spans="1:26" ht="15.75" customHeight="1">
      <c r="A100" s="145"/>
      <c r="B100" s="145"/>
      <c r="C100" s="145"/>
      <c r="D100" s="145"/>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5.75" customHeight="1">
      <c r="A101" s="145"/>
      <c r="B101" s="145"/>
      <c r="C101" s="145"/>
      <c r="D101" s="145"/>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5.75" customHeight="1">
      <c r="A102" s="145"/>
      <c r="B102" s="145"/>
      <c r="C102" s="145"/>
      <c r="D102" s="145"/>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ht="15.75" customHeight="1">
      <c r="A103" s="145"/>
      <c r="B103" s="145"/>
      <c r="C103" s="145"/>
      <c r="D103" s="145"/>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ht="15.75" customHeight="1">
      <c r="A104" s="145"/>
      <c r="B104" s="145"/>
      <c r="C104" s="145"/>
      <c r="D104" s="145"/>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ht="15.75" customHeight="1">
      <c r="A105" s="145"/>
      <c r="B105" s="145"/>
      <c r="C105" s="145"/>
      <c r="D105" s="145"/>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ht="15.75" customHeight="1">
      <c r="A106" s="145"/>
      <c r="B106" s="145"/>
      <c r="C106" s="145"/>
      <c r="D106" s="145"/>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ht="15.75" customHeight="1">
      <c r="A107" s="145"/>
      <c r="B107" s="145"/>
      <c r="C107" s="145"/>
      <c r="D107" s="145"/>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ht="15.75" customHeight="1">
      <c r="A108" s="145"/>
      <c r="B108" s="145"/>
      <c r="C108" s="145"/>
      <c r="D108" s="145"/>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ht="15.75" customHeight="1">
      <c r="A109" s="145"/>
      <c r="B109" s="145"/>
      <c r="C109" s="145"/>
      <c r="D109" s="145"/>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ht="15.75" customHeight="1">
      <c r="A110" s="145"/>
      <c r="B110" s="145"/>
      <c r="C110" s="145"/>
      <c r="D110" s="145"/>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ht="15.75" customHeight="1">
      <c r="A111" s="145"/>
      <c r="B111" s="145"/>
      <c r="C111" s="145"/>
      <c r="D111" s="145"/>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ht="15.75" customHeight="1">
      <c r="A112" s="145"/>
      <c r="B112" s="145"/>
      <c r="C112" s="145"/>
      <c r="D112" s="145"/>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ht="15.75" customHeight="1">
      <c r="A113" s="145"/>
      <c r="B113" s="145"/>
      <c r="C113" s="145"/>
      <c r="D113" s="145"/>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5.75" customHeight="1">
      <c r="A114" s="145"/>
      <c r="B114" s="145"/>
      <c r="C114" s="145"/>
      <c r="D114" s="145"/>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ht="15.75" customHeight="1">
      <c r="A115" s="145"/>
      <c r="B115" s="145"/>
      <c r="C115" s="145"/>
      <c r="D115" s="145"/>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ht="15.75" customHeight="1">
      <c r="A116" s="145"/>
      <c r="B116" s="145"/>
      <c r="C116" s="145"/>
      <c r="D116" s="145"/>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ht="15.75" customHeight="1">
      <c r="A117" s="145"/>
      <c r="B117" s="145"/>
      <c r="C117" s="145"/>
      <c r="D117" s="145"/>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ht="15.75" customHeight="1">
      <c r="A118" s="145"/>
      <c r="B118" s="145"/>
      <c r="C118" s="145"/>
      <c r="D118" s="145"/>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ht="15.75" customHeight="1">
      <c r="A119" s="145"/>
      <c r="B119" s="145"/>
      <c r="C119" s="145"/>
      <c r="D119" s="145"/>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ht="15.75" customHeight="1">
      <c r="A120" s="145"/>
      <c r="B120" s="145"/>
      <c r="C120" s="145"/>
      <c r="D120" s="145"/>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ht="15.75" customHeight="1">
      <c r="A121" s="145"/>
      <c r="B121" s="145"/>
      <c r="C121" s="145"/>
      <c r="D121" s="145"/>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ht="15.75" customHeight="1">
      <c r="A122" s="145"/>
      <c r="B122" s="145"/>
      <c r="C122" s="145"/>
      <c r="D122" s="145"/>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ht="15.75" customHeight="1">
      <c r="A123" s="145"/>
      <c r="B123" s="145"/>
      <c r="C123" s="145"/>
      <c r="D123" s="145"/>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ht="15.75" customHeight="1">
      <c r="A124" s="145"/>
      <c r="B124" s="145"/>
      <c r="C124" s="145"/>
      <c r="D124" s="145"/>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ht="15.75" customHeight="1">
      <c r="A125" s="145"/>
      <c r="B125" s="145"/>
      <c r="C125" s="145"/>
      <c r="D125" s="145"/>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ht="15.75" customHeight="1">
      <c r="A126" s="145"/>
      <c r="B126" s="145"/>
      <c r="C126" s="145"/>
      <c r="D126" s="145"/>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ht="15.75" customHeight="1">
      <c r="A127" s="145"/>
      <c r="B127" s="145"/>
      <c r="C127" s="145"/>
      <c r="D127" s="145"/>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ht="15.75" customHeight="1">
      <c r="A128" s="145"/>
      <c r="B128" s="145"/>
      <c r="C128" s="145"/>
      <c r="D128" s="145"/>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5.75" customHeight="1">
      <c r="A129" s="145"/>
      <c r="B129" s="145"/>
      <c r="C129" s="145"/>
      <c r="D129" s="145"/>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ht="15.75" customHeight="1">
      <c r="A130" s="145"/>
      <c r="B130" s="145"/>
      <c r="C130" s="145"/>
      <c r="D130" s="145"/>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ht="15.75" customHeight="1">
      <c r="A131" s="145"/>
      <c r="B131" s="145"/>
      <c r="C131" s="145"/>
      <c r="D131" s="145"/>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ht="15.75" customHeight="1">
      <c r="A132" s="145"/>
      <c r="B132" s="145"/>
      <c r="C132" s="145"/>
      <c r="D132" s="145"/>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ht="15.75" customHeight="1">
      <c r="A133" s="145"/>
      <c r="B133" s="145"/>
      <c r="C133" s="145"/>
      <c r="D133" s="145"/>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ht="15.75" customHeight="1">
      <c r="A134" s="145"/>
      <c r="B134" s="145"/>
      <c r="C134" s="145"/>
      <c r="D134" s="145"/>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ht="15.75" customHeight="1">
      <c r="A135" s="145"/>
      <c r="B135" s="145"/>
      <c r="C135" s="145"/>
      <c r="D135" s="145"/>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15.75" customHeight="1">
      <c r="A136" s="145"/>
      <c r="B136" s="145"/>
      <c r="C136" s="145"/>
      <c r="D136" s="145"/>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5.75" customHeight="1">
      <c r="A137" s="145"/>
      <c r="B137" s="145"/>
      <c r="C137" s="145"/>
      <c r="D137" s="145"/>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ht="15.75" customHeight="1">
      <c r="A138" s="145"/>
      <c r="B138" s="145"/>
      <c r="C138" s="145"/>
      <c r="D138" s="145"/>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ht="15.75" customHeight="1">
      <c r="A139" s="145"/>
      <c r="B139" s="145"/>
      <c r="C139" s="145"/>
      <c r="D139" s="145"/>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ht="15.75" customHeight="1">
      <c r="A140" s="145"/>
      <c r="B140" s="145"/>
      <c r="C140" s="145"/>
      <c r="D140" s="145"/>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ht="15.75" customHeight="1">
      <c r="A141" s="145"/>
      <c r="B141" s="145"/>
      <c r="C141" s="145"/>
      <c r="D141" s="145"/>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ht="15.75" customHeight="1">
      <c r="A142" s="145"/>
      <c r="B142" s="145"/>
      <c r="C142" s="145"/>
      <c r="D142" s="145"/>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5.75" customHeight="1">
      <c r="A143" s="145"/>
      <c r="B143" s="145"/>
      <c r="C143" s="145"/>
      <c r="D143" s="145"/>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ht="15.75" customHeight="1">
      <c r="A144" s="145"/>
      <c r="B144" s="145"/>
      <c r="C144" s="145"/>
      <c r="D144" s="145"/>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ht="15.75" customHeight="1">
      <c r="A145" s="145"/>
      <c r="B145" s="145"/>
      <c r="C145" s="145"/>
      <c r="D145" s="145"/>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ht="15.75" customHeight="1">
      <c r="A146" s="145"/>
      <c r="B146" s="145"/>
      <c r="C146" s="145"/>
      <c r="D146" s="145"/>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ht="15.75" customHeight="1">
      <c r="A147" s="145"/>
      <c r="B147" s="145"/>
      <c r="C147" s="145"/>
      <c r="D147" s="145"/>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ht="15.75" customHeight="1">
      <c r="A148" s="145"/>
      <c r="B148" s="145"/>
      <c r="C148" s="145"/>
      <c r="D148" s="145"/>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ht="15.75" customHeight="1">
      <c r="A149" s="145"/>
      <c r="B149" s="145"/>
      <c r="C149" s="145"/>
      <c r="D149" s="145"/>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5.75" customHeight="1">
      <c r="A150" s="145"/>
      <c r="B150" s="145"/>
      <c r="C150" s="145"/>
      <c r="D150" s="145"/>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ht="15.75" customHeight="1">
      <c r="A151" s="145"/>
      <c r="B151" s="145"/>
      <c r="C151" s="145"/>
      <c r="D151" s="145"/>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ht="15.75" customHeight="1">
      <c r="A152" s="145"/>
      <c r="B152" s="145"/>
      <c r="C152" s="145"/>
      <c r="D152" s="145"/>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ht="15.75" customHeight="1">
      <c r="A153" s="145"/>
      <c r="B153" s="145"/>
      <c r="C153" s="145"/>
      <c r="D153" s="145"/>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5.75" customHeight="1">
      <c r="A154" s="145"/>
      <c r="B154" s="145"/>
      <c r="C154" s="145"/>
      <c r="D154" s="145"/>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ht="15.75" customHeight="1">
      <c r="A155" s="145"/>
      <c r="B155" s="145"/>
      <c r="C155" s="145"/>
      <c r="D155" s="145"/>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ht="15.75" customHeight="1">
      <c r="A156" s="145"/>
      <c r="B156" s="145"/>
      <c r="C156" s="145"/>
      <c r="D156" s="145"/>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ht="15.75" customHeight="1">
      <c r="A157" s="145"/>
      <c r="B157" s="145"/>
      <c r="C157" s="145"/>
      <c r="D157" s="145"/>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ht="15.75" customHeight="1">
      <c r="A158" s="145"/>
      <c r="B158" s="145"/>
      <c r="C158" s="145"/>
      <c r="D158" s="145"/>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ht="15.75" customHeight="1">
      <c r="A159" s="145"/>
      <c r="B159" s="145"/>
      <c r="C159" s="145"/>
      <c r="D159" s="145"/>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ht="15.75" customHeight="1">
      <c r="A160" s="145"/>
      <c r="B160" s="145"/>
      <c r="C160" s="145"/>
      <c r="D160" s="145"/>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ht="15.75" customHeight="1">
      <c r="A161" s="145"/>
      <c r="B161" s="145"/>
      <c r="C161" s="145"/>
      <c r="D161" s="145"/>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ht="15.75" customHeight="1">
      <c r="A162" s="145"/>
      <c r="B162" s="145"/>
      <c r="C162" s="145"/>
      <c r="D162" s="145"/>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ht="15.75" customHeight="1">
      <c r="A163" s="145"/>
      <c r="B163" s="145"/>
      <c r="C163" s="145"/>
      <c r="D163" s="145"/>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ht="15.75" customHeight="1">
      <c r="A164" s="145"/>
      <c r="B164" s="145"/>
      <c r="C164" s="145"/>
      <c r="D164" s="145"/>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5.75" customHeight="1">
      <c r="A165" s="145"/>
      <c r="B165" s="145"/>
      <c r="C165" s="145"/>
      <c r="D165" s="145"/>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ht="15.75" customHeight="1">
      <c r="A166" s="145"/>
      <c r="B166" s="145"/>
      <c r="C166" s="145"/>
      <c r="D166" s="145"/>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ht="15.75" customHeight="1">
      <c r="A167" s="145"/>
      <c r="B167" s="145"/>
      <c r="C167" s="145"/>
      <c r="D167" s="145"/>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ht="15.75" customHeight="1">
      <c r="A168" s="145"/>
      <c r="B168" s="145"/>
      <c r="C168" s="145"/>
      <c r="D168" s="145"/>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ht="15.75" customHeight="1">
      <c r="A169" s="145"/>
      <c r="B169" s="145"/>
      <c r="C169" s="145"/>
      <c r="D169" s="145"/>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ht="15.75" customHeight="1">
      <c r="A170" s="145"/>
      <c r="B170" s="145"/>
      <c r="C170" s="145"/>
      <c r="D170" s="145"/>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ht="15.75" customHeight="1">
      <c r="A171" s="145"/>
      <c r="B171" s="145"/>
      <c r="C171" s="145"/>
      <c r="D171" s="145"/>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ht="15.75" customHeight="1">
      <c r="A172" s="145"/>
      <c r="B172" s="145"/>
      <c r="C172" s="145"/>
      <c r="D172" s="145"/>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ht="15.75" customHeight="1">
      <c r="A173" s="145"/>
      <c r="B173" s="145"/>
      <c r="C173" s="145"/>
      <c r="D173" s="145"/>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ht="15.75" customHeight="1">
      <c r="A174" s="145"/>
      <c r="B174" s="145"/>
      <c r="C174" s="145"/>
      <c r="D174" s="145"/>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ht="15.75" customHeight="1">
      <c r="A175" s="145"/>
      <c r="B175" s="145"/>
      <c r="C175" s="145"/>
      <c r="D175" s="145"/>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ht="15.75" customHeight="1">
      <c r="A176" s="145"/>
      <c r="B176" s="145"/>
      <c r="C176" s="145"/>
      <c r="D176" s="145"/>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ht="15.75" customHeight="1">
      <c r="A177" s="145"/>
      <c r="B177" s="145"/>
      <c r="C177" s="145"/>
      <c r="D177" s="145"/>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ht="15.75" customHeight="1">
      <c r="A178" s="145"/>
      <c r="B178" s="145"/>
      <c r="C178" s="145"/>
      <c r="D178" s="145"/>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ht="15.75" customHeight="1">
      <c r="A179" s="145"/>
      <c r="B179" s="145"/>
      <c r="C179" s="145"/>
      <c r="D179" s="145"/>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ht="15.75" customHeight="1">
      <c r="A180" s="145"/>
      <c r="B180" s="145"/>
      <c r="C180" s="145"/>
      <c r="D180" s="145"/>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5.75" customHeight="1">
      <c r="A181" s="145"/>
      <c r="B181" s="145"/>
      <c r="C181" s="145"/>
      <c r="D181" s="145"/>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ht="15.75" customHeight="1">
      <c r="A182" s="145"/>
      <c r="B182" s="145"/>
      <c r="C182" s="145"/>
      <c r="D182" s="145"/>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ht="15.75" customHeight="1">
      <c r="A183" s="145"/>
      <c r="B183" s="145"/>
      <c r="C183" s="145"/>
      <c r="D183" s="145"/>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ht="15.75" customHeight="1">
      <c r="A184" s="145"/>
      <c r="B184" s="145"/>
      <c r="C184" s="145"/>
      <c r="D184" s="145"/>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ht="15.75" customHeight="1">
      <c r="A185" s="145"/>
      <c r="B185" s="145"/>
      <c r="C185" s="145"/>
      <c r="D185" s="145"/>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ht="15.75" customHeight="1">
      <c r="A186" s="145"/>
      <c r="B186" s="145"/>
      <c r="C186" s="145"/>
      <c r="D186" s="145"/>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ht="15.75" customHeight="1">
      <c r="A187" s="145"/>
      <c r="B187" s="145"/>
      <c r="C187" s="145"/>
      <c r="D187" s="145"/>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ht="15.75" customHeight="1">
      <c r="A188" s="145"/>
      <c r="B188" s="145"/>
      <c r="C188" s="145"/>
      <c r="D188" s="145"/>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ht="15.75" customHeight="1">
      <c r="A189" s="145"/>
      <c r="B189" s="145"/>
      <c r="C189" s="145"/>
      <c r="D189" s="145"/>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ht="15.75" customHeight="1">
      <c r="A190" s="145"/>
      <c r="B190" s="145"/>
      <c r="C190" s="145"/>
      <c r="D190" s="145"/>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ht="15.75" customHeight="1">
      <c r="A191" s="145"/>
      <c r="B191" s="145"/>
      <c r="C191" s="145"/>
      <c r="D191" s="145"/>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ht="15.75" customHeight="1">
      <c r="A192" s="145"/>
      <c r="B192" s="145"/>
      <c r="C192" s="145"/>
      <c r="D192" s="145"/>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ht="15.75" customHeight="1">
      <c r="A193" s="145"/>
      <c r="B193" s="145"/>
      <c r="C193" s="145"/>
      <c r="D193" s="145"/>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ht="15.75" customHeight="1">
      <c r="A194" s="145"/>
      <c r="B194" s="145"/>
      <c r="C194" s="145"/>
      <c r="D194" s="145"/>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ht="15.75" customHeight="1">
      <c r="A195" s="145"/>
      <c r="B195" s="145"/>
      <c r="C195" s="145"/>
      <c r="D195" s="145"/>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ht="15.75" customHeight="1">
      <c r="A196" s="145"/>
      <c r="B196" s="145"/>
      <c r="C196" s="145"/>
      <c r="D196" s="145"/>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ht="15.75" customHeight="1">
      <c r="A197" s="145"/>
      <c r="B197" s="145"/>
      <c r="C197" s="145"/>
      <c r="D197" s="145"/>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ht="15.75" customHeight="1">
      <c r="A198" s="145"/>
      <c r="B198" s="145"/>
      <c r="C198" s="145"/>
      <c r="D198" s="145"/>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ht="15.75" customHeight="1">
      <c r="A199" s="145"/>
      <c r="B199" s="145"/>
      <c r="C199" s="145"/>
      <c r="D199" s="145"/>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ht="15.75" customHeight="1">
      <c r="A200" s="145"/>
      <c r="B200" s="145"/>
      <c r="C200" s="145"/>
      <c r="D200" s="145"/>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ht="15.75" customHeight="1">
      <c r="A201" s="145"/>
      <c r="B201" s="145"/>
      <c r="C201" s="145"/>
      <c r="D201" s="145"/>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ht="15.75" customHeight="1">
      <c r="A202" s="145"/>
      <c r="B202" s="145"/>
      <c r="C202" s="145"/>
      <c r="D202" s="145"/>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ht="15.75" customHeight="1">
      <c r="A203" s="145"/>
      <c r="B203" s="145"/>
      <c r="C203" s="145"/>
      <c r="D203" s="145"/>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ht="15.75" customHeight="1">
      <c r="A204" s="145"/>
      <c r="B204" s="145"/>
      <c r="C204" s="145"/>
      <c r="D204" s="145"/>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ht="15.75" customHeight="1">
      <c r="A205" s="145"/>
      <c r="B205" s="145"/>
      <c r="C205" s="145"/>
      <c r="D205" s="145"/>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ht="15.75" customHeight="1">
      <c r="A206" s="145"/>
      <c r="B206" s="145"/>
      <c r="C206" s="145"/>
      <c r="D206" s="145"/>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ht="15.75" customHeight="1">
      <c r="A207" s="145"/>
      <c r="B207" s="145"/>
      <c r="C207" s="145"/>
      <c r="D207" s="145"/>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ht="15.75" customHeight="1">
      <c r="A208" s="145"/>
      <c r="B208" s="145"/>
      <c r="C208" s="145"/>
      <c r="D208" s="145"/>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ht="15.75" customHeight="1">
      <c r="A209" s="145"/>
      <c r="B209" s="145"/>
      <c r="C209" s="145"/>
      <c r="D209" s="145"/>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ht="15.75" customHeight="1">
      <c r="A210" s="145"/>
      <c r="B210" s="145"/>
      <c r="C210" s="145"/>
      <c r="D210" s="145"/>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ht="15.75" customHeight="1">
      <c r="A211" s="145"/>
      <c r="B211" s="145"/>
      <c r="C211" s="145"/>
      <c r="D211" s="145"/>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ht="15.75" customHeight="1">
      <c r="A212" s="145"/>
      <c r="B212" s="145"/>
      <c r="C212" s="145"/>
      <c r="D212" s="145"/>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ht="15.75" customHeight="1">
      <c r="A213" s="145"/>
      <c r="B213" s="145"/>
      <c r="C213" s="145"/>
      <c r="D213" s="145"/>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ht="15.75" customHeight="1">
      <c r="A214" s="145"/>
      <c r="B214" s="145"/>
      <c r="C214" s="145"/>
      <c r="D214" s="145"/>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ht="15.75" customHeight="1">
      <c r="A215" s="145"/>
      <c r="B215" s="145"/>
      <c r="C215" s="145"/>
      <c r="D215" s="145"/>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ht="15.75" customHeight="1">
      <c r="A216" s="145"/>
      <c r="B216" s="145"/>
      <c r="C216" s="145"/>
      <c r="D216" s="145"/>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ht="15.75" customHeight="1">
      <c r="A217" s="145"/>
      <c r="B217" s="145"/>
      <c r="C217" s="145"/>
      <c r="D217" s="145"/>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ht="15.75" customHeight="1">
      <c r="A218" s="145"/>
      <c r="B218" s="145"/>
      <c r="C218" s="145"/>
      <c r="D218" s="145"/>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ht="15.75" customHeight="1">
      <c r="A219" s="145"/>
      <c r="B219" s="145"/>
      <c r="C219" s="145"/>
      <c r="D219" s="145"/>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ht="15.75" customHeight="1">
      <c r="A220" s="145"/>
      <c r="B220" s="145"/>
      <c r="C220" s="145"/>
      <c r="D220" s="145"/>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ht="15.75" customHeight="1">
      <c r="A221" s="145"/>
      <c r="B221" s="145"/>
      <c r="C221" s="145"/>
      <c r="D221" s="145"/>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ht="15.75" customHeight="1">
      <c r="A222" s="145"/>
      <c r="B222" s="145"/>
      <c r="C222" s="145"/>
      <c r="D222" s="145"/>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ht="15.75" customHeight="1">
      <c r="A223" s="145"/>
      <c r="B223" s="145"/>
      <c r="C223" s="145"/>
      <c r="D223" s="145"/>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ht="15.75" customHeight="1">
      <c r="A224" s="145"/>
      <c r="B224" s="145"/>
      <c r="C224" s="145"/>
      <c r="D224" s="145"/>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ht="15.75" customHeight="1">
      <c r="A225" s="145"/>
      <c r="B225" s="145"/>
      <c r="C225" s="145"/>
      <c r="D225" s="145"/>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ht="15.75" customHeight="1">
      <c r="A226" s="145"/>
      <c r="B226" s="145"/>
      <c r="C226" s="145"/>
      <c r="D226" s="145"/>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ht="15.75" customHeight="1">
      <c r="A227" s="145"/>
      <c r="B227" s="145"/>
      <c r="C227" s="145"/>
      <c r="D227" s="145"/>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ht="15.75" customHeight="1">
      <c r="A228" s="145"/>
      <c r="B228" s="145"/>
      <c r="C228" s="145"/>
      <c r="D228" s="145"/>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ht="15.75" customHeight="1">
      <c r="A229" s="145"/>
      <c r="B229" s="145"/>
      <c r="C229" s="145"/>
      <c r="D229" s="145"/>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ht="15.75" customHeight="1">
      <c r="A230" s="145"/>
      <c r="B230" s="145"/>
      <c r="C230" s="145"/>
      <c r="D230" s="145"/>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ht="15.75" customHeight="1">
      <c r="A231" s="145"/>
      <c r="B231" s="145"/>
      <c r="C231" s="145"/>
      <c r="D231" s="145"/>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ht="15.75" customHeight="1">
      <c r="A232" s="145"/>
      <c r="B232" s="145"/>
      <c r="C232" s="145"/>
      <c r="D232" s="145"/>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ht="15.75" customHeight="1">
      <c r="A233" s="145"/>
      <c r="B233" s="145"/>
      <c r="C233" s="145"/>
      <c r="D233" s="145"/>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ht="15.75" customHeight="1">
      <c r="A234" s="145"/>
      <c r="B234" s="145"/>
      <c r="C234" s="145"/>
      <c r="D234" s="145"/>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row>
    <row r="235" spans="1:26" ht="15.75" customHeight="1">
      <c r="A235" s="145"/>
      <c r="B235" s="145"/>
      <c r="C235" s="145"/>
      <c r="D235" s="145"/>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15.75" customHeight="1">
      <c r="A236" s="145"/>
      <c r="B236" s="145"/>
      <c r="C236" s="145"/>
      <c r="D236" s="145"/>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row>
    <row r="237" spans="1:26" ht="15.75" customHeight="1">
      <c r="A237" s="145"/>
      <c r="B237" s="145"/>
      <c r="C237" s="145"/>
      <c r="D237" s="145"/>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row>
    <row r="238" spans="1:26" ht="15.75" customHeight="1">
      <c r="A238" s="145"/>
      <c r="B238" s="145"/>
      <c r="C238" s="145"/>
      <c r="D238" s="145"/>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row>
    <row r="239" spans="1:26" ht="15.75" customHeight="1">
      <c r="A239" s="145"/>
      <c r="B239" s="145"/>
      <c r="C239" s="145"/>
      <c r="D239" s="145"/>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row>
    <row r="240" spans="1:26" ht="15.75" customHeight="1">
      <c r="A240" s="145"/>
      <c r="B240" s="145"/>
      <c r="C240" s="145"/>
      <c r="D240" s="145"/>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row>
    <row r="241" spans="1:26" ht="15.75" customHeight="1">
      <c r="A241" s="145"/>
      <c r="B241" s="145"/>
      <c r="C241" s="145"/>
      <c r="D241" s="145"/>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row>
    <row r="242" spans="1:26" ht="15.75" customHeight="1">
      <c r="A242" s="145"/>
      <c r="B242" s="145"/>
      <c r="C242" s="145"/>
      <c r="D242" s="145"/>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row>
    <row r="243" spans="1:26" ht="15.75" customHeight="1">
      <c r="A243" s="145"/>
      <c r="B243" s="145"/>
      <c r="C243" s="145"/>
      <c r="D243" s="145"/>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row>
    <row r="244" spans="1:26" ht="15.75" customHeight="1">
      <c r="A244" s="145"/>
      <c r="B244" s="145"/>
      <c r="C244" s="145"/>
      <c r="D244" s="145"/>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row>
    <row r="245" spans="1:26" ht="15.75" customHeight="1">
      <c r="A245" s="145"/>
      <c r="B245" s="145"/>
      <c r="C245" s="145"/>
      <c r="D245" s="145"/>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row>
    <row r="246" spans="1:26" ht="15.75" customHeight="1">
      <c r="A246" s="145"/>
      <c r="B246" s="145"/>
      <c r="C246" s="145"/>
      <c r="D246" s="145"/>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row>
    <row r="247" spans="1:26" ht="15.75" customHeight="1">
      <c r="A247" s="145"/>
      <c r="B247" s="145"/>
      <c r="C247" s="145"/>
      <c r="D247" s="145"/>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row>
    <row r="248" spans="1:26" ht="15.75" customHeight="1">
      <c r="A248" s="145"/>
      <c r="B248" s="145"/>
      <c r="C248" s="145"/>
      <c r="D248" s="145"/>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row>
    <row r="249" spans="1:26" ht="15.75" customHeight="1">
      <c r="A249" s="145"/>
      <c r="B249" s="145"/>
      <c r="C249" s="145"/>
      <c r="D249" s="145"/>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row>
    <row r="250" spans="1:26" ht="15.75" customHeight="1">
      <c r="A250" s="145"/>
      <c r="B250" s="145"/>
      <c r="C250" s="145"/>
      <c r="D250" s="145"/>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row>
    <row r="251" spans="1:26" ht="15.75" customHeight="1">
      <c r="A251" s="145"/>
      <c r="B251" s="145"/>
      <c r="C251" s="145"/>
      <c r="D251" s="145"/>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row>
    <row r="252" spans="1:26" ht="15.75" customHeight="1">
      <c r="A252" s="145"/>
      <c r="B252" s="145"/>
      <c r="C252" s="145"/>
      <c r="D252" s="145"/>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row>
    <row r="253" spans="1:26" ht="15.75" customHeight="1">
      <c r="A253" s="145"/>
      <c r="B253" s="145"/>
      <c r="C253" s="145"/>
      <c r="D253" s="145"/>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row>
    <row r="254" spans="1:26" ht="15.75" customHeight="1">
      <c r="A254" s="145"/>
      <c r="B254" s="145"/>
      <c r="C254" s="145"/>
      <c r="D254" s="145"/>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row>
    <row r="255" spans="1:26" ht="15.75" customHeight="1">
      <c r="A255" s="145"/>
      <c r="B255" s="145"/>
      <c r="C255" s="145"/>
      <c r="D255" s="145"/>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row>
    <row r="256" spans="1:26" ht="15.75" customHeight="1">
      <c r="A256" s="145"/>
      <c r="B256" s="145"/>
      <c r="C256" s="145"/>
      <c r="D256" s="145"/>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row>
    <row r="257" spans="1:26" ht="15.75" customHeight="1">
      <c r="A257" s="145"/>
      <c r="B257" s="145"/>
      <c r="C257" s="145"/>
      <c r="D257" s="145"/>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row>
    <row r="258" spans="1:26" ht="15.75" customHeight="1">
      <c r="A258" s="145"/>
      <c r="B258" s="145"/>
      <c r="C258" s="145"/>
      <c r="D258" s="145"/>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row>
    <row r="259" spans="1:26" ht="15.75" customHeight="1">
      <c r="A259" s="145"/>
      <c r="B259" s="145"/>
      <c r="C259" s="145"/>
      <c r="D259" s="145"/>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row>
    <row r="260" spans="1:26" ht="15.75" customHeight="1">
      <c r="A260" s="145"/>
      <c r="B260" s="145"/>
      <c r="C260" s="145"/>
      <c r="D260" s="145"/>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row>
    <row r="261" spans="1:26" ht="15.75" customHeight="1">
      <c r="A261" s="145"/>
      <c r="B261" s="145"/>
      <c r="C261" s="145"/>
      <c r="D261" s="145"/>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row>
    <row r="262" spans="1:26" ht="15.75" customHeight="1">
      <c r="A262" s="145"/>
      <c r="B262" s="145"/>
      <c r="C262" s="145"/>
      <c r="D262" s="145"/>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row>
    <row r="263" spans="1:26" ht="15.75" customHeight="1">
      <c r="A263" s="145"/>
      <c r="B263" s="145"/>
      <c r="C263" s="145"/>
      <c r="D263" s="145"/>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row>
    <row r="264" spans="1:26" ht="15.75" customHeight="1">
      <c r="A264" s="145"/>
      <c r="B264" s="145"/>
      <c r="C264" s="145"/>
      <c r="D264" s="145"/>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row>
    <row r="265" spans="1:26" ht="15.75" customHeight="1">
      <c r="A265" s="145"/>
      <c r="B265" s="145"/>
      <c r="C265" s="145"/>
      <c r="D265" s="145"/>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row>
    <row r="266" spans="1:26" ht="15.75" customHeight="1">
      <c r="A266" s="145"/>
      <c r="B266" s="145"/>
      <c r="C266" s="145"/>
      <c r="D266" s="145"/>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row>
    <row r="267" spans="1:26" ht="15.75" customHeight="1">
      <c r="A267" s="145"/>
      <c r="B267" s="145"/>
      <c r="C267" s="145"/>
      <c r="D267" s="145"/>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row>
    <row r="268" spans="1:26" ht="15.75" customHeight="1">
      <c r="A268" s="145"/>
      <c r="B268" s="145"/>
      <c r="C268" s="145"/>
      <c r="D268" s="145"/>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row>
    <row r="269" spans="1:26" ht="15.75" customHeight="1">
      <c r="A269" s="145"/>
      <c r="B269" s="145"/>
      <c r="C269" s="145"/>
      <c r="D269" s="145"/>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row>
    <row r="270" spans="1:26" ht="15.75" customHeight="1">
      <c r="A270" s="145"/>
      <c r="B270" s="145"/>
      <c r="C270" s="145"/>
      <c r="D270" s="145"/>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row>
    <row r="271" spans="1:26" ht="15.75" customHeight="1">
      <c r="A271" s="145"/>
      <c r="B271" s="145"/>
      <c r="C271" s="145"/>
      <c r="D271" s="145"/>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row>
    <row r="272" spans="1:26" ht="15.75" customHeight="1">
      <c r="A272" s="145"/>
      <c r="B272" s="145"/>
      <c r="C272" s="145"/>
      <c r="D272" s="145"/>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row>
    <row r="273" spans="1:26" ht="15.75" customHeight="1">
      <c r="A273" s="145"/>
      <c r="B273" s="145"/>
      <c r="C273" s="145"/>
      <c r="D273" s="145"/>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row>
    <row r="274" spans="1:26" ht="15.75" customHeight="1">
      <c r="A274" s="145"/>
      <c r="B274" s="145"/>
      <c r="C274" s="145"/>
      <c r="D274" s="145"/>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row>
    <row r="275" spans="1:26" ht="15.75" customHeight="1">
      <c r="A275" s="145"/>
      <c r="B275" s="145"/>
      <c r="C275" s="145"/>
      <c r="D275" s="145"/>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row>
    <row r="276" spans="1:26" ht="15.75" customHeight="1">
      <c r="A276" s="145"/>
      <c r="B276" s="145"/>
      <c r="C276" s="145"/>
      <c r="D276" s="145"/>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row>
    <row r="277" spans="1:26" ht="15.75" customHeight="1">
      <c r="A277" s="145"/>
      <c r="B277" s="145"/>
      <c r="C277" s="145"/>
      <c r="D277" s="145"/>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row>
    <row r="278" spans="1:26" ht="15.75" customHeight="1">
      <c r="A278" s="145"/>
      <c r="B278" s="145"/>
      <c r="C278" s="145"/>
      <c r="D278" s="145"/>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row>
    <row r="279" spans="1:26" ht="15.75" customHeight="1">
      <c r="A279" s="145"/>
      <c r="B279" s="145"/>
      <c r="C279" s="145"/>
      <c r="D279" s="145"/>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row>
    <row r="280" spans="1:26" ht="15.75" customHeight="1">
      <c r="A280" s="145"/>
      <c r="B280" s="145"/>
      <c r="C280" s="145"/>
      <c r="D280" s="145"/>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row>
    <row r="281" spans="1:26" ht="15.75" customHeight="1">
      <c r="A281" s="145"/>
      <c r="B281" s="145"/>
      <c r="C281" s="145"/>
      <c r="D281" s="145"/>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row>
    <row r="282" spans="1:26" ht="15.75" customHeight="1">
      <c r="A282" s="145"/>
      <c r="B282" s="145"/>
      <c r="C282" s="145"/>
      <c r="D282" s="145"/>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row>
    <row r="283" spans="1:26" ht="15.75" customHeight="1">
      <c r="A283" s="145"/>
      <c r="B283" s="145"/>
      <c r="C283" s="145"/>
      <c r="D283" s="145"/>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row>
    <row r="284" spans="1:26" ht="15.75" customHeight="1">
      <c r="A284" s="145"/>
      <c r="B284" s="145"/>
      <c r="C284" s="145"/>
      <c r="D284" s="145"/>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row>
    <row r="285" spans="1:26" ht="15.75" customHeight="1">
      <c r="A285" s="145"/>
      <c r="B285" s="145"/>
      <c r="C285" s="145"/>
      <c r="D285" s="145"/>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row>
    <row r="286" spans="1:26" ht="15.75" customHeight="1">
      <c r="A286" s="145"/>
      <c r="B286" s="145"/>
      <c r="C286" s="145"/>
      <c r="D286" s="145"/>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row>
    <row r="287" spans="1:26" ht="15.75" customHeight="1">
      <c r="A287" s="145"/>
      <c r="B287" s="145"/>
      <c r="C287" s="145"/>
      <c r="D287" s="145"/>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row>
    <row r="288" spans="1:26" ht="15.75" customHeight="1">
      <c r="A288" s="145"/>
      <c r="B288" s="145"/>
      <c r="C288" s="145"/>
      <c r="D288" s="145"/>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row>
    <row r="289" spans="1:26" ht="15.75" customHeight="1">
      <c r="A289" s="145"/>
      <c r="B289" s="145"/>
      <c r="C289" s="145"/>
      <c r="D289" s="145"/>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row>
    <row r="290" spans="1:26" ht="15.75" customHeight="1">
      <c r="A290" s="145"/>
      <c r="B290" s="145"/>
      <c r="C290" s="145"/>
      <c r="D290" s="145"/>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row>
    <row r="291" spans="1:26" ht="15.75" customHeight="1">
      <c r="A291" s="145"/>
      <c r="B291" s="145"/>
      <c r="C291" s="145"/>
      <c r="D291" s="145"/>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row>
    <row r="292" spans="1:26" ht="15.75" customHeight="1">
      <c r="A292" s="152"/>
      <c r="B292" s="152"/>
      <c r="C292" s="152"/>
      <c r="D292" s="152"/>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spans="1:26" ht="15.75" customHeight="1">
      <c r="A293" s="152"/>
      <c r="B293" s="152"/>
      <c r="C293" s="152"/>
      <c r="D293" s="152"/>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spans="1:26" ht="15.75" customHeight="1">
      <c r="A294" s="152"/>
      <c r="B294" s="152"/>
      <c r="C294" s="152"/>
      <c r="D294" s="152"/>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spans="1:26" ht="15.75" customHeight="1">
      <c r="A295" s="152"/>
      <c r="B295" s="152"/>
      <c r="C295" s="152"/>
      <c r="D295" s="152"/>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spans="1:26" ht="15.75" customHeight="1">
      <c r="A296" s="152"/>
      <c r="B296" s="152"/>
      <c r="C296" s="152"/>
      <c r="D296" s="152"/>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spans="1:26" ht="15.75" customHeight="1">
      <c r="A297" s="152"/>
      <c r="B297" s="152"/>
      <c r="C297" s="152"/>
      <c r="D297" s="152"/>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spans="1:26" ht="15.75" customHeight="1">
      <c r="A298" s="152"/>
      <c r="B298" s="152"/>
      <c r="C298" s="152"/>
      <c r="D298" s="152"/>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spans="1:26" ht="15.75" customHeight="1">
      <c r="A299" s="152"/>
      <c r="B299" s="152"/>
      <c r="C299" s="152"/>
      <c r="D299" s="152"/>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spans="1:26" ht="15.75" customHeight="1">
      <c r="A300" s="152"/>
      <c r="B300" s="152"/>
      <c r="C300" s="152"/>
      <c r="D300" s="152"/>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spans="1:26" ht="15.75" customHeight="1">
      <c r="A301" s="152"/>
      <c r="B301" s="152"/>
      <c r="C301" s="152"/>
      <c r="D301" s="152"/>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spans="1:26" ht="15.75" customHeight="1">
      <c r="A302" s="152"/>
      <c r="B302" s="152"/>
      <c r="C302" s="152"/>
      <c r="D302" s="152"/>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spans="1:26" ht="15.75" customHeight="1">
      <c r="A303" s="152"/>
      <c r="B303" s="152"/>
      <c r="C303" s="152"/>
      <c r="D303" s="152"/>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spans="1:26" ht="15.75" customHeight="1">
      <c r="A304" s="152"/>
      <c r="B304" s="152"/>
      <c r="C304" s="152"/>
      <c r="D304" s="152"/>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spans="1:26" ht="15.75" customHeight="1">
      <c r="A305" s="152"/>
      <c r="B305" s="152"/>
      <c r="C305" s="152"/>
      <c r="D305" s="152"/>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spans="1:26" ht="15.75" customHeight="1">
      <c r="A306" s="152"/>
      <c r="B306" s="152"/>
      <c r="C306" s="152"/>
      <c r="D306" s="152"/>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spans="1:26" ht="15.75" customHeight="1">
      <c r="A307" s="152"/>
      <c r="B307" s="152"/>
      <c r="C307" s="152"/>
      <c r="D307" s="152"/>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1:26" ht="15.75" customHeight="1">
      <c r="A308" s="152"/>
      <c r="B308" s="152"/>
      <c r="C308" s="152"/>
      <c r="D308" s="152"/>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spans="1:26" ht="15.75" customHeight="1">
      <c r="A309" s="152"/>
      <c r="B309" s="152"/>
      <c r="C309" s="152"/>
      <c r="D309" s="152"/>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spans="1:26" ht="15.75" customHeight="1">
      <c r="A310" s="152"/>
      <c r="B310" s="152"/>
      <c r="C310" s="152"/>
      <c r="D310" s="152"/>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spans="1:26" ht="15.75" customHeight="1">
      <c r="A311" s="152"/>
      <c r="B311" s="152"/>
      <c r="C311" s="152"/>
      <c r="D311" s="152"/>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spans="1:26" ht="15.75" customHeight="1">
      <c r="A312" s="152"/>
      <c r="B312" s="152"/>
      <c r="C312" s="152"/>
      <c r="D312" s="152"/>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spans="1:26" ht="15.75" customHeight="1">
      <c r="A313" s="152"/>
      <c r="B313" s="152"/>
      <c r="C313" s="152"/>
      <c r="D313" s="152"/>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spans="1:26" ht="15.75" customHeight="1">
      <c r="A314" s="152"/>
      <c r="B314" s="152"/>
      <c r="C314" s="152"/>
      <c r="D314" s="152"/>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spans="1:26" ht="15.75" customHeight="1">
      <c r="A315" s="152"/>
      <c r="B315" s="152"/>
      <c r="C315" s="152"/>
      <c r="D315" s="152"/>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spans="1:26" ht="15.75" customHeight="1">
      <c r="A316" s="152"/>
      <c r="B316" s="152"/>
      <c r="C316" s="152"/>
      <c r="D316" s="152"/>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spans="1:26" ht="15.75" customHeight="1">
      <c r="A317" s="152"/>
      <c r="B317" s="152"/>
      <c r="C317" s="152"/>
      <c r="D317" s="152"/>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spans="1:26" ht="15.75" customHeight="1">
      <c r="A318" s="152"/>
      <c r="B318" s="152"/>
      <c r="C318" s="152"/>
      <c r="D318" s="152"/>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spans="1:26" ht="15.75" customHeight="1">
      <c r="A319" s="152"/>
      <c r="B319" s="152"/>
      <c r="C319" s="152"/>
      <c r="D319" s="152"/>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spans="1:26" ht="15.75" customHeight="1">
      <c r="A320" s="152"/>
      <c r="B320" s="152"/>
      <c r="C320" s="152"/>
      <c r="D320" s="152"/>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spans="1:26" ht="15.75" customHeight="1">
      <c r="A321" s="152"/>
      <c r="B321" s="152"/>
      <c r="C321" s="152"/>
      <c r="D321" s="152"/>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spans="1:26" ht="15.75" customHeight="1">
      <c r="A322" s="152"/>
      <c r="B322" s="152"/>
      <c r="C322" s="152"/>
      <c r="D322" s="152"/>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spans="1:26" ht="15.75" customHeight="1">
      <c r="A323" s="152"/>
      <c r="B323" s="152"/>
      <c r="C323" s="152"/>
      <c r="D323" s="152"/>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spans="1:26" ht="15.75" customHeight="1">
      <c r="A324" s="152"/>
      <c r="B324" s="152"/>
      <c r="C324" s="152"/>
      <c r="D324" s="152"/>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spans="1:26" ht="15.75" customHeight="1">
      <c r="A325" s="152"/>
      <c r="B325" s="152"/>
      <c r="C325" s="152"/>
      <c r="D325" s="152"/>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spans="1:26" ht="15.75" customHeight="1">
      <c r="A326" s="152"/>
      <c r="B326" s="152"/>
      <c r="C326" s="152"/>
      <c r="D326" s="152"/>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spans="1:26" ht="15.75" customHeight="1">
      <c r="A327" s="152"/>
      <c r="B327" s="152"/>
      <c r="C327" s="152"/>
      <c r="D327" s="152"/>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spans="1:26" ht="15.75" customHeight="1">
      <c r="A328" s="152"/>
      <c r="B328" s="152"/>
      <c r="C328" s="152"/>
      <c r="D328" s="152"/>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spans="1:26" ht="15.75" customHeight="1">
      <c r="A329" s="152"/>
      <c r="B329" s="152"/>
      <c r="C329" s="152"/>
      <c r="D329" s="152"/>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spans="1:26" ht="15.75" customHeight="1">
      <c r="A330" s="152"/>
      <c r="B330" s="152"/>
      <c r="C330" s="152"/>
      <c r="D330" s="152"/>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spans="1:26" ht="15.75" customHeight="1">
      <c r="A331" s="152"/>
      <c r="B331" s="152"/>
      <c r="C331" s="152"/>
      <c r="D331" s="152"/>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spans="1:26" ht="15.75" customHeight="1">
      <c r="A332" s="152"/>
      <c r="B332" s="152"/>
      <c r="C332" s="152"/>
      <c r="D332" s="152"/>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spans="1:26" ht="15.75" customHeight="1">
      <c r="A333" s="152"/>
      <c r="B333" s="152"/>
      <c r="C333" s="152"/>
      <c r="D333" s="152"/>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spans="1:26" ht="15.75" customHeight="1">
      <c r="A334" s="152"/>
      <c r="B334" s="152"/>
      <c r="C334" s="152"/>
      <c r="D334" s="152"/>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spans="1:26" ht="15.75" customHeight="1">
      <c r="A335" s="152"/>
      <c r="B335" s="152"/>
      <c r="C335" s="152"/>
      <c r="D335" s="152"/>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spans="1:26" ht="15.75" customHeight="1">
      <c r="A336" s="152"/>
      <c r="B336" s="152"/>
      <c r="C336" s="152"/>
      <c r="D336" s="152"/>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spans="1:26" ht="15.75" customHeight="1">
      <c r="A337" s="152"/>
      <c r="B337" s="152"/>
      <c r="C337" s="152"/>
      <c r="D337" s="152"/>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spans="1:26" ht="15.75" customHeight="1">
      <c r="A338" s="152"/>
      <c r="B338" s="152"/>
      <c r="C338" s="152"/>
      <c r="D338" s="152"/>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spans="1:26" ht="15.75" customHeight="1">
      <c r="A339" s="152"/>
      <c r="B339" s="152"/>
      <c r="C339" s="152"/>
      <c r="D339" s="152"/>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spans="1:26" ht="15.75" customHeight="1">
      <c r="A340" s="152"/>
      <c r="B340" s="152"/>
      <c r="C340" s="152"/>
      <c r="D340" s="152"/>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spans="1:26" ht="15.75" customHeight="1">
      <c r="A341" s="152"/>
      <c r="B341" s="152"/>
      <c r="C341" s="152"/>
      <c r="D341" s="152"/>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spans="1:26" ht="15.75" customHeight="1">
      <c r="A342" s="152"/>
      <c r="B342" s="152"/>
      <c r="C342" s="152"/>
      <c r="D342" s="152"/>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spans="1:26" ht="15.75" customHeight="1">
      <c r="A343" s="152"/>
      <c r="B343" s="152"/>
      <c r="C343" s="152"/>
      <c r="D343" s="152"/>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spans="1:26" ht="15.75" customHeight="1">
      <c r="A344" s="152"/>
      <c r="B344" s="152"/>
      <c r="C344" s="152"/>
      <c r="D344" s="152"/>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spans="1:26" ht="15.75" customHeight="1">
      <c r="A345" s="152"/>
      <c r="B345" s="152"/>
      <c r="C345" s="152"/>
      <c r="D345" s="152"/>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spans="1:26" ht="15.75" customHeight="1">
      <c r="A346" s="152"/>
      <c r="B346" s="152"/>
      <c r="C346" s="152"/>
      <c r="D346" s="152"/>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spans="1:26" ht="15.75" customHeight="1">
      <c r="A347" s="152"/>
      <c r="B347" s="152"/>
      <c r="C347" s="152"/>
      <c r="D347" s="152"/>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spans="1:26" ht="15.75" customHeight="1">
      <c r="A348" s="152"/>
      <c r="B348" s="152"/>
      <c r="C348" s="152"/>
      <c r="D348" s="152"/>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spans="1:26" ht="15.75" customHeight="1">
      <c r="A349" s="152"/>
      <c r="B349" s="152"/>
      <c r="C349" s="152"/>
      <c r="D349" s="152"/>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spans="1:26" ht="15.75" customHeight="1">
      <c r="A350" s="152"/>
      <c r="B350" s="152"/>
      <c r="C350" s="152"/>
      <c r="D350" s="152"/>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spans="1:26" ht="15.75" customHeight="1">
      <c r="A351" s="152"/>
      <c r="B351" s="152"/>
      <c r="C351" s="152"/>
      <c r="D351" s="152"/>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ht="15.75" customHeight="1">
      <c r="A352" s="152"/>
      <c r="B352" s="152"/>
      <c r="C352" s="152"/>
      <c r="D352" s="152"/>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spans="1:26" ht="15.75" customHeight="1">
      <c r="A353" s="152"/>
      <c r="B353" s="152"/>
      <c r="C353" s="152"/>
      <c r="D353" s="152"/>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spans="1:26" ht="15.75" customHeight="1">
      <c r="A354" s="152"/>
      <c r="B354" s="152"/>
      <c r="C354" s="152"/>
      <c r="D354" s="152"/>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spans="1:26" ht="15.75" customHeight="1">
      <c r="A355" s="152"/>
      <c r="B355" s="152"/>
      <c r="C355" s="152"/>
      <c r="D355" s="152"/>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spans="1:26" ht="15.75" customHeight="1">
      <c r="A356" s="152"/>
      <c r="B356" s="152"/>
      <c r="C356" s="152"/>
      <c r="D356" s="152"/>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spans="1:26" ht="15.75" customHeight="1">
      <c r="A357" s="152"/>
      <c r="B357" s="152"/>
      <c r="C357" s="152"/>
      <c r="D357" s="152"/>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spans="1:26" ht="15.75" customHeight="1">
      <c r="A358" s="152"/>
      <c r="B358" s="152"/>
      <c r="C358" s="152"/>
      <c r="D358" s="152"/>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1:26" ht="15.75" customHeight="1">
      <c r="A359" s="152"/>
      <c r="B359" s="152"/>
      <c r="C359" s="152"/>
      <c r="D359" s="152"/>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spans="1:26" ht="15.75" customHeight="1">
      <c r="A360" s="152"/>
      <c r="B360" s="152"/>
      <c r="C360" s="152"/>
      <c r="D360" s="152"/>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spans="1:26" ht="15.75" customHeight="1">
      <c r="A361" s="152"/>
      <c r="B361" s="152"/>
      <c r="C361" s="152"/>
      <c r="D361" s="152"/>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spans="1:26" ht="15.75" customHeight="1">
      <c r="A362" s="152"/>
      <c r="B362" s="152"/>
      <c r="C362" s="152"/>
      <c r="D362" s="152"/>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spans="1:26" ht="15.75" customHeight="1">
      <c r="A363" s="152"/>
      <c r="B363" s="152"/>
      <c r="C363" s="152"/>
      <c r="D363" s="152"/>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spans="1:26" ht="15.75" customHeight="1">
      <c r="A364" s="152"/>
      <c r="B364" s="152"/>
      <c r="C364" s="152"/>
      <c r="D364" s="152"/>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spans="1:26" ht="15.75" customHeight="1">
      <c r="A365" s="152"/>
      <c r="B365" s="152"/>
      <c r="C365" s="152"/>
      <c r="D365" s="152"/>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spans="1:26" ht="15.75" customHeight="1">
      <c r="A366" s="152"/>
      <c r="B366" s="152"/>
      <c r="C366" s="152"/>
      <c r="D366" s="152"/>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spans="1:26" ht="15.75" customHeight="1">
      <c r="A367" s="152"/>
      <c r="B367" s="152"/>
      <c r="C367" s="152"/>
      <c r="D367" s="152"/>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spans="1:26" ht="15.75" customHeight="1">
      <c r="A368" s="152"/>
      <c r="B368" s="152"/>
      <c r="C368" s="152"/>
      <c r="D368" s="152"/>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spans="1:26" ht="15.75" customHeight="1">
      <c r="A369" s="152"/>
      <c r="B369" s="152"/>
      <c r="C369" s="152"/>
      <c r="D369" s="152"/>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spans="1:26" ht="15.75" customHeight="1">
      <c r="A370" s="152"/>
      <c r="B370" s="152"/>
      <c r="C370" s="152"/>
      <c r="D370" s="152"/>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spans="1:26" ht="15.75" customHeight="1">
      <c r="A371" s="152"/>
      <c r="B371" s="152"/>
      <c r="C371" s="152"/>
      <c r="D371" s="152"/>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spans="1:26" ht="15.75" customHeight="1">
      <c r="A372" s="152"/>
      <c r="B372" s="152"/>
      <c r="C372" s="152"/>
      <c r="D372" s="152"/>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spans="1:26" ht="15.75" customHeight="1">
      <c r="A373" s="152"/>
      <c r="B373" s="152"/>
      <c r="C373" s="152"/>
      <c r="D373" s="152"/>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spans="1:26" ht="15.75" customHeight="1">
      <c r="A374" s="152"/>
      <c r="B374" s="152"/>
      <c r="C374" s="152"/>
      <c r="D374" s="152"/>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spans="1:26" ht="15.75" customHeight="1">
      <c r="A375" s="152"/>
      <c r="B375" s="152"/>
      <c r="C375" s="152"/>
      <c r="D375" s="152"/>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spans="1:26" ht="15.75" customHeight="1">
      <c r="A376" s="152"/>
      <c r="B376" s="152"/>
      <c r="C376" s="152"/>
      <c r="D376" s="152"/>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spans="1:26" ht="15.75" customHeight="1">
      <c r="A377" s="152"/>
      <c r="B377" s="152"/>
      <c r="C377" s="152"/>
      <c r="D377" s="152"/>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spans="1:26" ht="15.75" customHeight="1">
      <c r="A378" s="152"/>
      <c r="B378" s="152"/>
      <c r="C378" s="152"/>
      <c r="D378" s="152"/>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spans="1:26" ht="15.75" customHeight="1">
      <c r="A379" s="152"/>
      <c r="B379" s="152"/>
      <c r="C379" s="152"/>
      <c r="D379" s="152"/>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spans="1:26" ht="15.75" customHeight="1">
      <c r="A380" s="152"/>
      <c r="B380" s="152"/>
      <c r="C380" s="152"/>
      <c r="D380" s="152"/>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spans="1:26" ht="15.75" customHeight="1">
      <c r="A381" s="152"/>
      <c r="B381" s="152"/>
      <c r="C381" s="152"/>
      <c r="D381" s="152"/>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spans="1:26" ht="15.75" customHeight="1">
      <c r="A382" s="152"/>
      <c r="B382" s="152"/>
      <c r="C382" s="152"/>
      <c r="D382" s="152"/>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spans="1:26" ht="15.75" customHeight="1">
      <c r="A383" s="152"/>
      <c r="B383" s="152"/>
      <c r="C383" s="152"/>
      <c r="D383" s="152"/>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spans="1:26" ht="15.75" customHeight="1">
      <c r="A384" s="152"/>
      <c r="B384" s="152"/>
      <c r="C384" s="152"/>
      <c r="D384" s="152"/>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spans="1:26" ht="15.75" customHeight="1">
      <c r="A385" s="152"/>
      <c r="B385" s="152"/>
      <c r="C385" s="152"/>
      <c r="D385" s="152"/>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spans="1:26" ht="15.75" customHeight="1">
      <c r="A386" s="152"/>
      <c r="B386" s="152"/>
      <c r="C386" s="152"/>
      <c r="D386" s="152"/>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spans="1:26" ht="15.75" customHeight="1">
      <c r="A387" s="152"/>
      <c r="B387" s="152"/>
      <c r="C387" s="152"/>
      <c r="D387" s="152"/>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spans="1:26" ht="15.75" customHeight="1">
      <c r="A388" s="152"/>
      <c r="B388" s="152"/>
      <c r="C388" s="152"/>
      <c r="D388" s="152"/>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spans="1:26" ht="15.75" customHeight="1">
      <c r="A389" s="152"/>
      <c r="B389" s="152"/>
      <c r="C389" s="152"/>
      <c r="D389" s="152"/>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spans="1:26" ht="15.75" customHeight="1">
      <c r="A390" s="152"/>
      <c r="B390" s="152"/>
      <c r="C390" s="152"/>
      <c r="D390" s="152"/>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ht="15.75" customHeight="1">
      <c r="A391" s="152"/>
      <c r="B391" s="152"/>
      <c r="C391" s="152"/>
      <c r="D391" s="152"/>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spans="1:26" ht="15.75" customHeight="1">
      <c r="A392" s="152"/>
      <c r="B392" s="152"/>
      <c r="C392" s="152"/>
      <c r="D392" s="152"/>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spans="1:26" ht="15.75" customHeight="1">
      <c r="A393" s="152"/>
      <c r="B393" s="152"/>
      <c r="C393" s="152"/>
      <c r="D393" s="152"/>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spans="1:26" ht="15.75" customHeight="1">
      <c r="A394" s="152"/>
      <c r="B394" s="152"/>
      <c r="C394" s="152"/>
      <c r="D394" s="152"/>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spans="1:26" ht="15.75" customHeight="1">
      <c r="A395" s="152"/>
      <c r="B395" s="152"/>
      <c r="C395" s="152"/>
      <c r="D395" s="152"/>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spans="1:26" ht="15.75" customHeight="1">
      <c r="A396" s="152"/>
      <c r="B396" s="152"/>
      <c r="C396" s="152"/>
      <c r="D396" s="152"/>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spans="1:26" ht="15.75" customHeight="1">
      <c r="A397" s="152"/>
      <c r="B397" s="152"/>
      <c r="C397" s="152"/>
      <c r="D397" s="152"/>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spans="1:26" ht="15.75" customHeight="1">
      <c r="A398" s="152"/>
      <c r="B398" s="152"/>
      <c r="C398" s="152"/>
      <c r="D398" s="152"/>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spans="1:26" ht="15.75" customHeight="1">
      <c r="A399" s="152"/>
      <c r="B399" s="152"/>
      <c r="C399" s="152"/>
      <c r="D399" s="152"/>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spans="1:26" ht="15.75" customHeight="1">
      <c r="A400" s="152"/>
      <c r="B400" s="152"/>
      <c r="C400" s="152"/>
      <c r="D400" s="152"/>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spans="1:26" ht="15.75" customHeight="1">
      <c r="A401" s="152"/>
      <c r="B401" s="152"/>
      <c r="C401" s="152"/>
      <c r="D401" s="152"/>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spans="1:26" ht="15.75" customHeight="1">
      <c r="A402" s="152"/>
      <c r="B402" s="152"/>
      <c r="C402" s="152"/>
      <c r="D402" s="152"/>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spans="1:26" ht="15.75" customHeight="1">
      <c r="A403" s="152"/>
      <c r="B403" s="152"/>
      <c r="C403" s="152"/>
      <c r="D403" s="152"/>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spans="1:26" ht="15.75" customHeight="1">
      <c r="A404" s="152"/>
      <c r="B404" s="152"/>
      <c r="C404" s="152"/>
      <c r="D404" s="152"/>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spans="1:26" ht="15.75" customHeight="1">
      <c r="A405" s="152"/>
      <c r="B405" s="152"/>
      <c r="C405" s="152"/>
      <c r="D405" s="152"/>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spans="1:26" ht="15.75" customHeight="1">
      <c r="A406" s="152"/>
      <c r="B406" s="152"/>
      <c r="C406" s="152"/>
      <c r="D406" s="152"/>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spans="1:26" ht="15.75" customHeight="1">
      <c r="A407" s="152"/>
      <c r="B407" s="152"/>
      <c r="C407" s="152"/>
      <c r="D407" s="152"/>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spans="1:26" ht="15.75" customHeight="1">
      <c r="A408" s="152"/>
      <c r="B408" s="152"/>
      <c r="C408" s="152"/>
      <c r="D408" s="152"/>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spans="1:26" ht="15.75" customHeight="1">
      <c r="A409" s="152"/>
      <c r="B409" s="152"/>
      <c r="C409" s="152"/>
      <c r="D409" s="152"/>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spans="1:26" ht="15.75" customHeight="1">
      <c r="A410" s="152"/>
      <c r="B410" s="152"/>
      <c r="C410" s="152"/>
      <c r="D410" s="152"/>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spans="1:26" ht="15.75" customHeight="1">
      <c r="A411" s="152"/>
      <c r="B411" s="152"/>
      <c r="C411" s="152"/>
      <c r="D411" s="152"/>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spans="1:26" ht="15.75" customHeight="1">
      <c r="A412" s="152"/>
      <c r="B412" s="152"/>
      <c r="C412" s="152"/>
      <c r="D412" s="152"/>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spans="1:26" ht="15.75" customHeight="1">
      <c r="A413" s="152"/>
      <c r="B413" s="152"/>
      <c r="C413" s="152"/>
      <c r="D413" s="152"/>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spans="1:26" ht="15.75" customHeight="1">
      <c r="A414" s="152"/>
      <c r="B414" s="152"/>
      <c r="C414" s="152"/>
      <c r="D414" s="152"/>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spans="1:26" ht="15.75" customHeight="1">
      <c r="A415" s="152"/>
      <c r="B415" s="152"/>
      <c r="C415" s="152"/>
      <c r="D415" s="152"/>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spans="1:26" ht="15.75" customHeight="1">
      <c r="A416" s="152"/>
      <c r="B416" s="152"/>
      <c r="C416" s="152"/>
      <c r="D416" s="152"/>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spans="1:26" ht="15.75" customHeight="1">
      <c r="A417" s="152"/>
      <c r="B417" s="152"/>
      <c r="C417" s="152"/>
      <c r="D417" s="152"/>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spans="1:26" ht="15.75" customHeight="1">
      <c r="A418" s="152"/>
      <c r="B418" s="152"/>
      <c r="C418" s="152"/>
      <c r="D418" s="152"/>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spans="1:26" ht="15.75" customHeight="1">
      <c r="A419" s="152"/>
      <c r="B419" s="152"/>
      <c r="C419" s="152"/>
      <c r="D419" s="152"/>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spans="1:26" ht="15.75" customHeight="1">
      <c r="A420" s="152"/>
      <c r="B420" s="152"/>
      <c r="C420" s="152"/>
      <c r="D420" s="152"/>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spans="1:26" ht="15.75" customHeight="1">
      <c r="A421" s="152"/>
      <c r="B421" s="152"/>
      <c r="C421" s="152"/>
      <c r="D421" s="152"/>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spans="1:26" ht="15.75" customHeight="1">
      <c r="A422" s="152"/>
      <c r="B422" s="152"/>
      <c r="C422" s="152"/>
      <c r="D422" s="152"/>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spans="1:26" ht="15.75" customHeight="1">
      <c r="A423" s="152"/>
      <c r="B423" s="152"/>
      <c r="C423" s="152"/>
      <c r="D423" s="152"/>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spans="1:26" ht="15.75" customHeight="1">
      <c r="A424" s="152"/>
      <c r="B424" s="152"/>
      <c r="C424" s="152"/>
      <c r="D424" s="152"/>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spans="1:26" ht="15.75" customHeight="1">
      <c r="A425" s="152"/>
      <c r="B425" s="152"/>
      <c r="C425" s="152"/>
      <c r="D425" s="152"/>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spans="1:26" ht="15.75" customHeight="1">
      <c r="A426" s="152"/>
      <c r="B426" s="152"/>
      <c r="C426" s="152"/>
      <c r="D426" s="152"/>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spans="1:26" ht="15.75" customHeight="1">
      <c r="A427" s="152"/>
      <c r="B427" s="152"/>
      <c r="C427" s="152"/>
      <c r="D427" s="152"/>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spans="1:26" ht="15.75" customHeight="1">
      <c r="A428" s="152"/>
      <c r="B428" s="152"/>
      <c r="C428" s="152"/>
      <c r="D428" s="152"/>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spans="1:26" ht="15.75" customHeight="1">
      <c r="A429" s="152"/>
      <c r="B429" s="152"/>
      <c r="C429" s="152"/>
      <c r="D429" s="152"/>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spans="1:26" ht="15.75" customHeight="1">
      <c r="A430" s="152"/>
      <c r="B430" s="152"/>
      <c r="C430" s="152"/>
      <c r="D430" s="152"/>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spans="1:26" ht="15.75" customHeight="1">
      <c r="A431" s="152"/>
      <c r="B431" s="152"/>
      <c r="C431" s="152"/>
      <c r="D431" s="152"/>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spans="1:26" ht="15.75" customHeight="1">
      <c r="A432" s="152"/>
      <c r="B432" s="152"/>
      <c r="C432" s="152"/>
      <c r="D432" s="152"/>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spans="1:26" ht="15.75" customHeight="1">
      <c r="A433" s="152"/>
      <c r="B433" s="152"/>
      <c r="C433" s="152"/>
      <c r="D433" s="152"/>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spans="1:26" ht="15.75" customHeight="1">
      <c r="A434" s="152"/>
      <c r="B434" s="152"/>
      <c r="C434" s="152"/>
      <c r="D434" s="152"/>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spans="1:26" ht="15.75" customHeight="1">
      <c r="A435" s="152"/>
      <c r="B435" s="152"/>
      <c r="C435" s="152"/>
      <c r="D435" s="152"/>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spans="1:26" ht="15.75" customHeight="1">
      <c r="A436" s="152"/>
      <c r="B436" s="152"/>
      <c r="C436" s="152"/>
      <c r="D436" s="152"/>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spans="1:26" ht="15.75" customHeight="1">
      <c r="A437" s="152"/>
      <c r="B437" s="152"/>
      <c r="C437" s="152"/>
      <c r="D437" s="152"/>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spans="1:26" ht="15.75" customHeight="1">
      <c r="A438" s="152"/>
      <c r="B438" s="152"/>
      <c r="C438" s="152"/>
      <c r="D438" s="152"/>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spans="1:26" ht="15.75" customHeight="1">
      <c r="A439" s="152"/>
      <c r="B439" s="152"/>
      <c r="C439" s="152"/>
      <c r="D439" s="152"/>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spans="1:26" ht="15.75" customHeight="1">
      <c r="A440" s="152"/>
      <c r="B440" s="152"/>
      <c r="C440" s="152"/>
      <c r="D440" s="152"/>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spans="1:26" ht="15.75" customHeight="1">
      <c r="A441" s="152"/>
      <c r="B441" s="152"/>
      <c r="C441" s="152"/>
      <c r="D441" s="152"/>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spans="1:26" ht="15.75" customHeight="1">
      <c r="A442" s="152"/>
      <c r="B442" s="152"/>
      <c r="C442" s="152"/>
      <c r="D442" s="152"/>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spans="1:26" ht="15.75" customHeight="1">
      <c r="A443" s="152"/>
      <c r="B443" s="152"/>
      <c r="C443" s="152"/>
      <c r="D443" s="152"/>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spans="1:26" ht="15.75" customHeight="1">
      <c r="A444" s="152"/>
      <c r="B444" s="152"/>
      <c r="C444" s="152"/>
      <c r="D444" s="152"/>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spans="1:26" ht="15.75" customHeight="1">
      <c r="A445" s="152"/>
      <c r="B445" s="152"/>
      <c r="C445" s="152"/>
      <c r="D445" s="152"/>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spans="1:26" ht="15.75" customHeight="1">
      <c r="A446" s="152"/>
      <c r="B446" s="152"/>
      <c r="C446" s="152"/>
      <c r="D446" s="152"/>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spans="1:26" ht="15.75" customHeight="1">
      <c r="A447" s="152"/>
      <c r="B447" s="152"/>
      <c r="C447" s="152"/>
      <c r="D447" s="152"/>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spans="1:26" ht="15.75" customHeight="1">
      <c r="A448" s="152"/>
      <c r="B448" s="152"/>
      <c r="C448" s="152"/>
      <c r="D448" s="152"/>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spans="1:26" ht="15.75" customHeight="1">
      <c r="A449" s="152"/>
      <c r="B449" s="152"/>
      <c r="C449" s="152"/>
      <c r="D449" s="152"/>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spans="1:26" ht="15.75" customHeight="1">
      <c r="A450" s="152"/>
      <c r="B450" s="152"/>
      <c r="C450" s="152"/>
      <c r="D450" s="152"/>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spans="1:26" ht="15.75" customHeight="1">
      <c r="A451" s="152"/>
      <c r="B451" s="152"/>
      <c r="C451" s="152"/>
      <c r="D451" s="152"/>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spans="1:26" ht="15.75" customHeight="1">
      <c r="A452" s="152"/>
      <c r="B452" s="152"/>
      <c r="C452" s="152"/>
      <c r="D452" s="152"/>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spans="1:26" ht="15.75" customHeight="1">
      <c r="A453" s="152"/>
      <c r="B453" s="152"/>
      <c r="C453" s="152"/>
      <c r="D453" s="152"/>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spans="1:26" ht="15.75" customHeight="1">
      <c r="A454" s="152"/>
      <c r="B454" s="152"/>
      <c r="C454" s="152"/>
      <c r="D454" s="152"/>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spans="1:26" ht="15.75" customHeight="1">
      <c r="A455" s="152"/>
      <c r="B455" s="152"/>
      <c r="C455" s="152"/>
      <c r="D455" s="152"/>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spans="1:26" ht="15.75" customHeight="1">
      <c r="A456" s="152"/>
      <c r="B456" s="152"/>
      <c r="C456" s="152"/>
      <c r="D456" s="152"/>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spans="1:26" ht="15.75" customHeight="1">
      <c r="A457" s="152"/>
      <c r="B457" s="152"/>
      <c r="C457" s="152"/>
      <c r="D457" s="152"/>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spans="1:26" ht="15.75" customHeight="1">
      <c r="A458" s="152"/>
      <c r="B458" s="152"/>
      <c r="C458" s="152"/>
      <c r="D458" s="152"/>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spans="1:26" ht="15.75" customHeight="1">
      <c r="A459" s="152"/>
      <c r="B459" s="152"/>
      <c r="C459" s="152"/>
      <c r="D459" s="152"/>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spans="1:26" ht="15.75" customHeight="1">
      <c r="A460" s="152"/>
      <c r="B460" s="152"/>
      <c r="C460" s="152"/>
      <c r="D460" s="152"/>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spans="1:26" ht="15.75" customHeight="1">
      <c r="A461" s="152"/>
      <c r="B461" s="152"/>
      <c r="C461" s="152"/>
      <c r="D461" s="152"/>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spans="1:26" ht="15.75" customHeight="1">
      <c r="A462" s="152"/>
      <c r="B462" s="152"/>
      <c r="C462" s="152"/>
      <c r="D462" s="152"/>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spans="1:26" ht="15.75" customHeight="1">
      <c r="A463" s="152"/>
      <c r="B463" s="152"/>
      <c r="C463" s="152"/>
      <c r="D463" s="152"/>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spans="1:26" ht="15.75" customHeight="1">
      <c r="A464" s="152"/>
      <c r="B464" s="152"/>
      <c r="C464" s="152"/>
      <c r="D464" s="152"/>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spans="1:26" ht="15.75" customHeight="1">
      <c r="A465" s="152"/>
      <c r="B465" s="152"/>
      <c r="C465" s="152"/>
      <c r="D465" s="152"/>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spans="1:26" ht="15.75" customHeight="1">
      <c r="A466" s="152"/>
      <c r="B466" s="152"/>
      <c r="C466" s="152"/>
      <c r="D466" s="152"/>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spans="1:26" ht="15.75" customHeight="1">
      <c r="A467" s="152"/>
      <c r="B467" s="152"/>
      <c r="C467" s="152"/>
      <c r="D467" s="152"/>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spans="1:26" ht="15.75" customHeight="1">
      <c r="A468" s="152"/>
      <c r="B468" s="152"/>
      <c r="C468" s="152"/>
      <c r="D468" s="152"/>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spans="1:26" ht="15.75" customHeight="1">
      <c r="A469" s="152"/>
      <c r="B469" s="152"/>
      <c r="C469" s="152"/>
      <c r="D469" s="152"/>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spans="1:26" ht="15.75" customHeight="1">
      <c r="A470" s="152"/>
      <c r="B470" s="152"/>
      <c r="C470" s="152"/>
      <c r="D470" s="152"/>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spans="1:26" ht="15.75" customHeight="1">
      <c r="A471" s="152"/>
      <c r="B471" s="152"/>
      <c r="C471" s="152"/>
      <c r="D471" s="152"/>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spans="1:26" ht="15.75" customHeight="1">
      <c r="A472" s="152"/>
      <c r="B472" s="152"/>
      <c r="C472" s="152"/>
      <c r="D472" s="152"/>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spans="1:26" ht="15.75" customHeight="1">
      <c r="A473" s="152"/>
      <c r="B473" s="152"/>
      <c r="C473" s="152"/>
      <c r="D473" s="152"/>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spans="1:26" ht="15.75" customHeight="1">
      <c r="A474" s="152"/>
      <c r="B474" s="152"/>
      <c r="C474" s="152"/>
      <c r="D474" s="152"/>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spans="1:26" ht="15.75" customHeight="1">
      <c r="A475" s="152"/>
      <c r="B475" s="152"/>
      <c r="C475" s="152"/>
      <c r="D475" s="152"/>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spans="1:26" ht="15.75" customHeight="1">
      <c r="A476" s="152"/>
      <c r="B476" s="152"/>
      <c r="C476" s="152"/>
      <c r="D476" s="152"/>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spans="1:26" ht="15.75" customHeight="1">
      <c r="A477" s="152"/>
      <c r="B477" s="152"/>
      <c r="C477" s="152"/>
      <c r="D477" s="152"/>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spans="1:26" ht="15.75" customHeight="1">
      <c r="A478" s="152"/>
      <c r="B478" s="152"/>
      <c r="C478" s="152"/>
      <c r="D478" s="152"/>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spans="1:26" ht="15.75" customHeight="1">
      <c r="A479" s="152"/>
      <c r="B479" s="152"/>
      <c r="C479" s="152"/>
      <c r="D479" s="152"/>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spans="1:26" ht="15.75" customHeight="1">
      <c r="A480" s="152"/>
      <c r="B480" s="152"/>
      <c r="C480" s="152"/>
      <c r="D480" s="152"/>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spans="1:26" ht="15.75" customHeight="1">
      <c r="A481" s="152"/>
      <c r="B481" s="152"/>
      <c r="C481" s="152"/>
      <c r="D481" s="152"/>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spans="1:26" ht="15.75" customHeight="1">
      <c r="A482" s="152"/>
      <c r="B482" s="152"/>
      <c r="C482" s="152"/>
      <c r="D482" s="152"/>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spans="1:26" ht="15.75" customHeight="1">
      <c r="A483" s="152"/>
      <c r="B483" s="152"/>
      <c r="C483" s="152"/>
      <c r="D483" s="152"/>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spans="1:26" ht="15.75" customHeight="1">
      <c r="A484" s="152"/>
      <c r="B484" s="152"/>
      <c r="C484" s="152"/>
      <c r="D484" s="152"/>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spans="1:26" ht="15.75" customHeight="1">
      <c r="A485" s="152"/>
      <c r="B485" s="152"/>
      <c r="C485" s="152"/>
      <c r="D485" s="152"/>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spans="1:26" ht="15.75" customHeight="1">
      <c r="A486" s="152"/>
      <c r="B486" s="152"/>
      <c r="C486" s="152"/>
      <c r="D486" s="152"/>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spans="1:26" ht="15.75" customHeight="1">
      <c r="A487" s="152"/>
      <c r="B487" s="152"/>
      <c r="C487" s="152"/>
      <c r="D487" s="152"/>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spans="1:26" ht="15.75" customHeight="1">
      <c r="A488" s="152"/>
      <c r="B488" s="152"/>
      <c r="C488" s="152"/>
      <c r="D488" s="152"/>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spans="1:26" ht="15.75" customHeight="1">
      <c r="A489" s="152"/>
      <c r="B489" s="152"/>
      <c r="C489" s="152"/>
      <c r="D489" s="152"/>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spans="1:26" ht="15.75" customHeight="1">
      <c r="A490" s="152"/>
      <c r="B490" s="152"/>
      <c r="C490" s="152"/>
      <c r="D490" s="152"/>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spans="1:26" ht="15.75" customHeight="1">
      <c r="A491" s="152"/>
      <c r="B491" s="152"/>
      <c r="C491" s="152"/>
      <c r="D491" s="152"/>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spans="1:26" ht="15.75" customHeight="1">
      <c r="A492" s="152"/>
      <c r="B492" s="152"/>
      <c r="C492" s="152"/>
      <c r="D492" s="152"/>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spans="1:26" ht="15.75" customHeight="1">
      <c r="A493" s="152"/>
      <c r="B493" s="152"/>
      <c r="C493" s="152"/>
      <c r="D493" s="152"/>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spans="1:26" ht="15.75" customHeight="1">
      <c r="A494" s="152"/>
      <c r="B494" s="152"/>
      <c r="C494" s="152"/>
      <c r="D494" s="152"/>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spans="1:26" ht="15.75" customHeight="1">
      <c r="A495" s="152"/>
      <c r="B495" s="152"/>
      <c r="C495" s="152"/>
      <c r="D495" s="152"/>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spans="1:26" ht="15.75" customHeight="1">
      <c r="A496" s="152"/>
      <c r="B496" s="152"/>
      <c r="C496" s="152"/>
      <c r="D496" s="152"/>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spans="1:26" ht="15.75" customHeight="1">
      <c r="A497" s="152"/>
      <c r="B497" s="152"/>
      <c r="C497" s="152"/>
      <c r="D497" s="152"/>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spans="1:26" ht="15.75" customHeight="1">
      <c r="A498" s="152"/>
      <c r="B498" s="152"/>
      <c r="C498" s="152"/>
      <c r="D498" s="152"/>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spans="1:26" ht="15.75" customHeight="1">
      <c r="A499" s="152"/>
      <c r="B499" s="152"/>
      <c r="C499" s="152"/>
      <c r="D499" s="152"/>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spans="1:26" ht="15.75" customHeight="1">
      <c r="A500" s="152"/>
      <c r="B500" s="152"/>
      <c r="C500" s="152"/>
      <c r="D500" s="152"/>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spans="1:26" ht="15.75" customHeight="1">
      <c r="A501" s="152"/>
      <c r="B501" s="152"/>
      <c r="C501" s="152"/>
      <c r="D501" s="152"/>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spans="1:26" ht="15.75" customHeight="1">
      <c r="A502" s="152"/>
      <c r="B502" s="152"/>
      <c r="C502" s="152"/>
      <c r="D502" s="152"/>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spans="1:26" ht="15.75" customHeight="1">
      <c r="A503" s="152"/>
      <c r="B503" s="152"/>
      <c r="C503" s="152"/>
      <c r="D503" s="152"/>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spans="1:26" ht="15.75" customHeight="1">
      <c r="A504" s="152"/>
      <c r="B504" s="152"/>
      <c r="C504" s="152"/>
      <c r="D504" s="152"/>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spans="1:26" ht="15.75" customHeight="1">
      <c r="A505" s="152"/>
      <c r="B505" s="152"/>
      <c r="C505" s="152"/>
      <c r="D505" s="152"/>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spans="1:26" ht="15.75" customHeight="1">
      <c r="A506" s="152"/>
      <c r="B506" s="152"/>
      <c r="C506" s="152"/>
      <c r="D506" s="152"/>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spans="1:26" ht="15.75" customHeight="1">
      <c r="A507" s="152"/>
      <c r="B507" s="152"/>
      <c r="C507" s="152"/>
      <c r="D507" s="152"/>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spans="1:26" ht="15.75" customHeight="1">
      <c r="A508" s="152"/>
      <c r="B508" s="152"/>
      <c r="C508" s="152"/>
      <c r="D508" s="152"/>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spans="1:26" ht="15.75" customHeight="1">
      <c r="A509" s="152"/>
      <c r="B509" s="152"/>
      <c r="C509" s="152"/>
      <c r="D509" s="152"/>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spans="1:26" ht="15.75" customHeight="1">
      <c r="A510" s="152"/>
      <c r="B510" s="152"/>
      <c r="C510" s="152"/>
      <c r="D510" s="152"/>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spans="1:26" ht="15.75" customHeight="1">
      <c r="A511" s="152"/>
      <c r="B511" s="152"/>
      <c r="C511" s="152"/>
      <c r="D511" s="152"/>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spans="1:26" ht="15.75" customHeight="1">
      <c r="A512" s="152"/>
      <c r="B512" s="152"/>
      <c r="C512" s="152"/>
      <c r="D512" s="152"/>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spans="1:26" ht="15.75" customHeight="1">
      <c r="A513" s="152"/>
      <c r="B513" s="152"/>
      <c r="C513" s="152"/>
      <c r="D513" s="152"/>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spans="1:26" ht="15.75" customHeight="1">
      <c r="A514" s="152"/>
      <c r="B514" s="152"/>
      <c r="C514" s="152"/>
      <c r="D514" s="152"/>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spans="1:26" ht="15.75" customHeight="1">
      <c r="A515" s="152"/>
      <c r="B515" s="152"/>
      <c r="C515" s="152"/>
      <c r="D515" s="152"/>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spans="1:26" ht="15.75" customHeight="1">
      <c r="A516" s="152"/>
      <c r="B516" s="152"/>
      <c r="C516" s="152"/>
      <c r="D516" s="152"/>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spans="1:26" ht="15.75" customHeight="1">
      <c r="A517" s="152"/>
      <c r="B517" s="152"/>
      <c r="C517" s="152"/>
      <c r="D517" s="152"/>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spans="1:26" ht="15.75" customHeight="1">
      <c r="A518" s="152"/>
      <c r="B518" s="152"/>
      <c r="C518" s="152"/>
      <c r="D518" s="152"/>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spans="1:26" ht="15.75" customHeight="1">
      <c r="A519" s="152"/>
      <c r="B519" s="152"/>
      <c r="C519" s="152"/>
      <c r="D519" s="152"/>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spans="1:26" ht="15.75" customHeight="1">
      <c r="A520" s="152"/>
      <c r="B520" s="152"/>
      <c r="C520" s="152"/>
      <c r="D520" s="152"/>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spans="1:26" ht="15.75" customHeight="1">
      <c r="A521" s="152"/>
      <c r="B521" s="152"/>
      <c r="C521" s="152"/>
      <c r="D521" s="152"/>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spans="1:26" ht="15.75" customHeight="1">
      <c r="A522" s="152"/>
      <c r="B522" s="152"/>
      <c r="C522" s="152"/>
      <c r="D522" s="152"/>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spans="1:26" ht="15.75" customHeight="1">
      <c r="A523" s="152"/>
      <c r="B523" s="152"/>
      <c r="C523" s="152"/>
      <c r="D523" s="152"/>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spans="1:26" ht="15.75" customHeight="1">
      <c r="A524" s="152"/>
      <c r="B524" s="152"/>
      <c r="C524" s="152"/>
      <c r="D524" s="152"/>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spans="1:26" ht="15.75" customHeight="1">
      <c r="A525" s="152"/>
      <c r="B525" s="152"/>
      <c r="C525" s="152"/>
      <c r="D525" s="152"/>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spans="1:26" ht="15.75" customHeight="1">
      <c r="A526" s="152"/>
      <c r="B526" s="152"/>
      <c r="C526" s="152"/>
      <c r="D526" s="152"/>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spans="1:26" ht="15.75" customHeight="1">
      <c r="A527" s="152"/>
      <c r="B527" s="152"/>
      <c r="C527" s="152"/>
      <c r="D527" s="152"/>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spans="1:26" ht="15.75" customHeight="1">
      <c r="A528" s="152"/>
      <c r="B528" s="152"/>
      <c r="C528" s="152"/>
      <c r="D528" s="152"/>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spans="1:26" ht="15.75" customHeight="1">
      <c r="A529" s="152"/>
      <c r="B529" s="152"/>
      <c r="C529" s="152"/>
      <c r="D529" s="152"/>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spans="1:26" ht="15.75" customHeight="1">
      <c r="A530" s="152"/>
      <c r="B530" s="152"/>
      <c r="C530" s="152"/>
      <c r="D530" s="152"/>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spans="1:26" ht="15.75" customHeight="1">
      <c r="A531" s="152"/>
      <c r="B531" s="152"/>
      <c r="C531" s="152"/>
      <c r="D531" s="152"/>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spans="1:26" ht="15.75" customHeight="1">
      <c r="A532" s="152"/>
      <c r="B532" s="152"/>
      <c r="C532" s="152"/>
      <c r="D532" s="152"/>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spans="1:26" ht="15.75" customHeight="1">
      <c r="A533" s="152"/>
      <c r="B533" s="152"/>
      <c r="C533" s="152"/>
      <c r="D533" s="152"/>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spans="1:26" ht="15.75" customHeight="1">
      <c r="A534" s="152"/>
      <c r="B534" s="152"/>
      <c r="C534" s="152"/>
      <c r="D534" s="152"/>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spans="1:26" ht="15.75" customHeight="1">
      <c r="A535" s="152"/>
      <c r="B535" s="152"/>
      <c r="C535" s="152"/>
      <c r="D535" s="152"/>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spans="1:26" ht="15.75" customHeight="1">
      <c r="A536" s="152"/>
      <c r="B536" s="152"/>
      <c r="C536" s="152"/>
      <c r="D536" s="152"/>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spans="1:26" ht="15.75" customHeight="1">
      <c r="A537" s="152"/>
      <c r="B537" s="152"/>
      <c r="C537" s="152"/>
      <c r="D537" s="152"/>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spans="1:26" ht="15.75" customHeight="1">
      <c r="A538" s="152"/>
      <c r="B538" s="152"/>
      <c r="C538" s="152"/>
      <c r="D538" s="152"/>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spans="1:26" ht="15.75" customHeight="1">
      <c r="A539" s="152"/>
      <c r="B539" s="152"/>
      <c r="C539" s="152"/>
      <c r="D539" s="152"/>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spans="1:26" ht="15.75" customHeight="1">
      <c r="A540" s="152"/>
      <c r="B540" s="152"/>
      <c r="C540" s="152"/>
      <c r="D540" s="152"/>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spans="1:26" ht="15.75" customHeight="1">
      <c r="A541" s="152"/>
      <c r="B541" s="152"/>
      <c r="C541" s="152"/>
      <c r="D541" s="152"/>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spans="1:26" ht="15.75" customHeight="1">
      <c r="A542" s="152"/>
      <c r="B542" s="152"/>
      <c r="C542" s="152"/>
      <c r="D542" s="152"/>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spans="1:26" ht="15.75" customHeight="1">
      <c r="A543" s="152"/>
      <c r="B543" s="152"/>
      <c r="C543" s="152"/>
      <c r="D543" s="152"/>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spans="1:26" ht="15.75" customHeight="1">
      <c r="A544" s="152"/>
      <c r="B544" s="152"/>
      <c r="C544" s="152"/>
      <c r="D544" s="152"/>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spans="1:26" ht="15.75" customHeight="1">
      <c r="A545" s="152"/>
      <c r="B545" s="152"/>
      <c r="C545" s="152"/>
      <c r="D545" s="152"/>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spans="1:26" ht="15.75" customHeight="1">
      <c r="A546" s="152"/>
      <c r="B546" s="152"/>
      <c r="C546" s="152"/>
      <c r="D546" s="152"/>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spans="1:26" ht="15.75" customHeight="1">
      <c r="A547" s="152"/>
      <c r="B547" s="152"/>
      <c r="C547" s="152"/>
      <c r="D547" s="152"/>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spans="1:26" ht="15.75" customHeight="1">
      <c r="A548" s="152"/>
      <c r="B548" s="152"/>
      <c r="C548" s="152"/>
      <c r="D548" s="152"/>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spans="1:26" ht="15.75" customHeight="1">
      <c r="A549" s="152"/>
      <c r="B549" s="152"/>
      <c r="C549" s="152"/>
      <c r="D549" s="152"/>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spans="1:26" ht="15.75" customHeight="1">
      <c r="A550" s="152"/>
      <c r="B550" s="152"/>
      <c r="C550" s="152"/>
      <c r="D550" s="152"/>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spans="1:26" ht="15.75" customHeight="1">
      <c r="A551" s="152"/>
      <c r="B551" s="152"/>
      <c r="C551" s="152"/>
      <c r="D551" s="152"/>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spans="1:26" ht="15.75" customHeight="1">
      <c r="A552" s="152"/>
      <c r="B552" s="152"/>
      <c r="C552" s="152"/>
      <c r="D552" s="152"/>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spans="1:26" ht="15.75" customHeight="1">
      <c r="A553" s="152"/>
      <c r="B553" s="152"/>
      <c r="C553" s="152"/>
      <c r="D553" s="152"/>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spans="1:26" ht="15.75" customHeight="1">
      <c r="A554" s="152"/>
      <c r="B554" s="152"/>
      <c r="C554" s="152"/>
      <c r="D554" s="152"/>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spans="1:26" ht="15.75" customHeight="1">
      <c r="A555" s="152"/>
      <c r="B555" s="152"/>
      <c r="C555" s="152"/>
      <c r="D555" s="152"/>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spans="1:26" ht="15.75" customHeight="1">
      <c r="A556" s="152"/>
      <c r="B556" s="152"/>
      <c r="C556" s="152"/>
      <c r="D556" s="152"/>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spans="1:26" ht="15.75" customHeight="1">
      <c r="A557" s="152"/>
      <c r="B557" s="152"/>
      <c r="C557" s="152"/>
      <c r="D557" s="152"/>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spans="1:26" ht="15.75" customHeight="1">
      <c r="A558" s="152"/>
      <c r="B558" s="152"/>
      <c r="C558" s="152"/>
      <c r="D558" s="152"/>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spans="1:26" ht="15.75" customHeight="1">
      <c r="A559" s="152"/>
      <c r="B559" s="152"/>
      <c r="C559" s="152"/>
      <c r="D559" s="152"/>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spans="1:26" ht="15.75" customHeight="1">
      <c r="A560" s="152"/>
      <c r="B560" s="152"/>
      <c r="C560" s="152"/>
      <c r="D560" s="152"/>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spans="1:26" ht="15.75" customHeight="1">
      <c r="A561" s="152"/>
      <c r="B561" s="152"/>
      <c r="C561" s="152"/>
      <c r="D561" s="152"/>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spans="1:26" ht="15.75" customHeight="1">
      <c r="A562" s="152"/>
      <c r="B562" s="152"/>
      <c r="C562" s="152"/>
      <c r="D562" s="152"/>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spans="1:26" ht="15.75" customHeight="1">
      <c r="A563" s="152"/>
      <c r="B563" s="152"/>
      <c r="C563" s="152"/>
      <c r="D563" s="152"/>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spans="1:26" ht="15.75" customHeight="1">
      <c r="A564" s="152"/>
      <c r="B564" s="152"/>
      <c r="C564" s="152"/>
      <c r="D564" s="152"/>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spans="1:26" ht="15.75" customHeight="1">
      <c r="A565" s="152"/>
      <c r="B565" s="152"/>
      <c r="C565" s="152"/>
      <c r="D565" s="152"/>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spans="1:26" ht="15.75" customHeight="1">
      <c r="A566" s="152"/>
      <c r="B566" s="152"/>
      <c r="C566" s="152"/>
      <c r="D566" s="152"/>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spans="1:26" ht="15.75" customHeight="1">
      <c r="A567" s="152"/>
      <c r="B567" s="152"/>
      <c r="C567" s="152"/>
      <c r="D567" s="152"/>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spans="1:26" ht="15.75" customHeight="1">
      <c r="A568" s="152"/>
      <c r="B568" s="152"/>
      <c r="C568" s="152"/>
      <c r="D568" s="152"/>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spans="1:26" ht="15.75" customHeight="1">
      <c r="A569" s="152"/>
      <c r="B569" s="152"/>
      <c r="C569" s="152"/>
      <c r="D569" s="152"/>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spans="1:26" ht="15.75" customHeight="1">
      <c r="A570" s="152"/>
      <c r="B570" s="152"/>
      <c r="C570" s="152"/>
      <c r="D570" s="152"/>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spans="1:26" ht="15.75" customHeight="1">
      <c r="A571" s="152"/>
      <c r="B571" s="152"/>
      <c r="C571" s="152"/>
      <c r="D571" s="152"/>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spans="1:26" ht="15.75" customHeight="1">
      <c r="A572" s="152"/>
      <c r="B572" s="152"/>
      <c r="C572" s="152"/>
      <c r="D572" s="152"/>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spans="1:26" ht="15.75" customHeight="1">
      <c r="A573" s="152"/>
      <c r="B573" s="152"/>
      <c r="C573" s="152"/>
      <c r="D573" s="152"/>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spans="1:26" ht="15.75" customHeight="1">
      <c r="A574" s="152"/>
      <c r="B574" s="152"/>
      <c r="C574" s="152"/>
      <c r="D574" s="152"/>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spans="1:26" ht="15.75" customHeight="1">
      <c r="A575" s="152"/>
      <c r="B575" s="152"/>
      <c r="C575" s="152"/>
      <c r="D575" s="152"/>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spans="1:26" ht="15.75" customHeight="1">
      <c r="A576" s="152"/>
      <c r="B576" s="152"/>
      <c r="C576" s="152"/>
      <c r="D576" s="152"/>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spans="1:26" ht="15.75" customHeight="1">
      <c r="A577" s="152"/>
      <c r="B577" s="152"/>
      <c r="C577" s="152"/>
      <c r="D577" s="152"/>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spans="1:26" ht="15.75" customHeight="1">
      <c r="A578" s="152"/>
      <c r="B578" s="152"/>
      <c r="C578" s="152"/>
      <c r="D578" s="152"/>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spans="1:26" ht="15.75" customHeight="1">
      <c r="A579" s="152"/>
      <c r="B579" s="152"/>
      <c r="C579" s="152"/>
      <c r="D579" s="152"/>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spans="1:26" ht="15.75" customHeight="1">
      <c r="A580" s="152"/>
      <c r="B580" s="152"/>
      <c r="C580" s="152"/>
      <c r="D580" s="152"/>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spans="1:26" ht="15.75" customHeight="1">
      <c r="A581" s="152"/>
      <c r="B581" s="152"/>
      <c r="C581" s="152"/>
      <c r="D581" s="152"/>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spans="1:26" ht="15.75" customHeight="1">
      <c r="A582" s="152"/>
      <c r="B582" s="152"/>
      <c r="C582" s="152"/>
      <c r="D582" s="152"/>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spans="1:26" ht="15.75" customHeight="1">
      <c r="A583" s="152"/>
      <c r="B583" s="152"/>
      <c r="C583" s="152"/>
      <c r="D583" s="152"/>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spans="1:26" ht="15.75" customHeight="1">
      <c r="A584" s="152"/>
      <c r="B584" s="152"/>
      <c r="C584" s="152"/>
      <c r="D584" s="152"/>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spans="1:26" ht="15.75" customHeight="1">
      <c r="A585" s="152"/>
      <c r="B585" s="152"/>
      <c r="C585" s="152"/>
      <c r="D585" s="152"/>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spans="1:26" ht="15.75" customHeight="1">
      <c r="A586" s="152"/>
      <c r="B586" s="152"/>
      <c r="C586" s="152"/>
      <c r="D586" s="152"/>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spans="1:26" ht="15.75" customHeight="1">
      <c r="A587" s="152"/>
      <c r="B587" s="152"/>
      <c r="C587" s="152"/>
      <c r="D587" s="152"/>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spans="1:26" ht="15.75" customHeight="1">
      <c r="A588" s="152"/>
      <c r="B588" s="152"/>
      <c r="C588" s="152"/>
      <c r="D588" s="152"/>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spans="1:26" ht="15.75" customHeight="1">
      <c r="A589" s="152"/>
      <c r="B589" s="152"/>
      <c r="C589" s="152"/>
      <c r="D589" s="152"/>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spans="1:26" ht="15.75" customHeight="1">
      <c r="A590" s="152"/>
      <c r="B590" s="152"/>
      <c r="C590" s="152"/>
      <c r="D590" s="152"/>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spans="1:26" ht="15.75" customHeight="1">
      <c r="A591" s="152"/>
      <c r="B591" s="152"/>
      <c r="C591" s="152"/>
      <c r="D591" s="152"/>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spans="1:26" ht="15.75" customHeight="1">
      <c r="A592" s="152"/>
      <c r="B592" s="152"/>
      <c r="C592" s="152"/>
      <c r="D592" s="152"/>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spans="1:26" ht="15.75" customHeight="1">
      <c r="A593" s="152"/>
      <c r="B593" s="152"/>
      <c r="C593" s="152"/>
      <c r="D593" s="152"/>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spans="1:26" ht="15.75" customHeight="1">
      <c r="A594" s="152"/>
      <c r="B594" s="152"/>
      <c r="C594" s="152"/>
      <c r="D594" s="152"/>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spans="1:26" ht="15.75" customHeight="1">
      <c r="A595" s="152"/>
      <c r="B595" s="152"/>
      <c r="C595" s="152"/>
      <c r="D595" s="152"/>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spans="1:26" ht="15.75" customHeight="1">
      <c r="A596" s="152"/>
      <c r="B596" s="152"/>
      <c r="C596" s="152"/>
      <c r="D596" s="152"/>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spans="1:26" ht="15.75" customHeight="1">
      <c r="A597" s="152"/>
      <c r="B597" s="152"/>
      <c r="C597" s="152"/>
      <c r="D597" s="152"/>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spans="1:26" ht="15.75" customHeight="1">
      <c r="A598" s="152"/>
      <c r="B598" s="152"/>
      <c r="C598" s="152"/>
      <c r="D598" s="152"/>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spans="1:26" ht="15.75" customHeight="1">
      <c r="A599" s="152"/>
      <c r="B599" s="152"/>
      <c r="C599" s="152"/>
      <c r="D599" s="152"/>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spans="1:26" ht="15.75" customHeight="1">
      <c r="A600" s="152"/>
      <c r="B600" s="152"/>
      <c r="C600" s="152"/>
      <c r="D600" s="152"/>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spans="1:26" ht="15.75" customHeight="1">
      <c r="A601" s="152"/>
      <c r="B601" s="152"/>
      <c r="C601" s="152"/>
      <c r="D601" s="152"/>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spans="1:26" ht="15.75" customHeight="1">
      <c r="A602" s="152"/>
      <c r="B602" s="152"/>
      <c r="C602" s="152"/>
      <c r="D602" s="152"/>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spans="1:26" ht="15.75" customHeight="1">
      <c r="A603" s="152"/>
      <c r="B603" s="152"/>
      <c r="C603" s="152"/>
      <c r="D603" s="152"/>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spans="1:26" ht="15.75" customHeight="1">
      <c r="A604" s="152"/>
      <c r="B604" s="152"/>
      <c r="C604" s="152"/>
      <c r="D604" s="152"/>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spans="1:26" ht="15.75" customHeight="1">
      <c r="A605" s="152"/>
      <c r="B605" s="152"/>
      <c r="C605" s="152"/>
      <c r="D605" s="152"/>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spans="1:26" ht="15.75" customHeight="1">
      <c r="A606" s="152"/>
      <c r="B606" s="152"/>
      <c r="C606" s="152"/>
      <c r="D606" s="152"/>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spans="1:26" ht="15.75" customHeight="1">
      <c r="A607" s="152"/>
      <c r="B607" s="152"/>
      <c r="C607" s="152"/>
      <c r="D607" s="152"/>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spans="1:26" ht="15.75" customHeight="1">
      <c r="A608" s="152"/>
      <c r="B608" s="152"/>
      <c r="C608" s="152"/>
      <c r="D608" s="152"/>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spans="1:26" ht="15.75" customHeight="1">
      <c r="A609" s="152"/>
      <c r="B609" s="152"/>
      <c r="C609" s="152"/>
      <c r="D609" s="152"/>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spans="1:26" ht="15.75" customHeight="1">
      <c r="A610" s="152"/>
      <c r="B610" s="152"/>
      <c r="C610" s="152"/>
      <c r="D610" s="152"/>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spans="1:26" ht="15.75" customHeight="1">
      <c r="A611" s="152"/>
      <c r="B611" s="152"/>
      <c r="C611" s="152"/>
      <c r="D611" s="152"/>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spans="1:26" ht="15.75" customHeight="1">
      <c r="A612" s="152"/>
      <c r="B612" s="152"/>
      <c r="C612" s="152"/>
      <c r="D612" s="152"/>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spans="1:26" ht="15.75" customHeight="1">
      <c r="A613" s="152"/>
      <c r="B613" s="152"/>
      <c r="C613" s="152"/>
      <c r="D613" s="152"/>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spans="1:26" ht="15.75" customHeight="1">
      <c r="A614" s="152"/>
      <c r="B614" s="152"/>
      <c r="C614" s="152"/>
      <c r="D614" s="152"/>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spans="1:26" ht="15.75" customHeight="1">
      <c r="A615" s="152"/>
      <c r="B615" s="152"/>
      <c r="C615" s="152"/>
      <c r="D615" s="152"/>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spans="1:26" ht="15.75" customHeight="1">
      <c r="A616" s="152"/>
      <c r="B616" s="152"/>
      <c r="C616" s="152"/>
      <c r="D616" s="152"/>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spans="1:26" ht="15.75" customHeight="1">
      <c r="A617" s="152"/>
      <c r="B617" s="152"/>
      <c r="C617" s="152"/>
      <c r="D617" s="152"/>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spans="1:26" ht="15.75" customHeight="1">
      <c r="A618" s="152"/>
      <c r="B618" s="152"/>
      <c r="C618" s="152"/>
      <c r="D618" s="152"/>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spans="1:26" ht="15.75" customHeight="1">
      <c r="A619" s="152"/>
      <c r="B619" s="152"/>
      <c r="C619" s="152"/>
      <c r="D619" s="152"/>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spans="1:26" ht="15.75" customHeight="1">
      <c r="A620" s="152"/>
      <c r="B620" s="152"/>
      <c r="C620" s="152"/>
      <c r="D620" s="152"/>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spans="1:26" ht="15.75" customHeight="1">
      <c r="A621" s="152"/>
      <c r="B621" s="152"/>
      <c r="C621" s="152"/>
      <c r="D621" s="152"/>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spans="1:26" ht="15.75" customHeight="1">
      <c r="A622" s="152"/>
      <c r="B622" s="152"/>
      <c r="C622" s="152"/>
      <c r="D622" s="152"/>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spans="1:26" ht="15.75" customHeight="1">
      <c r="A623" s="152"/>
      <c r="B623" s="152"/>
      <c r="C623" s="152"/>
      <c r="D623" s="152"/>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spans="1:26" ht="15.75" customHeight="1">
      <c r="A624" s="152"/>
      <c r="B624" s="152"/>
      <c r="C624" s="152"/>
      <c r="D624" s="152"/>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spans="1:26" ht="15.75" customHeight="1">
      <c r="A625" s="152"/>
      <c r="B625" s="152"/>
      <c r="C625" s="152"/>
      <c r="D625" s="152"/>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spans="1:26" ht="15.75" customHeight="1">
      <c r="A626" s="152"/>
      <c r="B626" s="152"/>
      <c r="C626" s="152"/>
      <c r="D626" s="152"/>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spans="1:26" ht="15.75" customHeight="1">
      <c r="A627" s="152"/>
      <c r="B627" s="152"/>
      <c r="C627" s="152"/>
      <c r="D627" s="152"/>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spans="1:26" ht="15.75" customHeight="1">
      <c r="A628" s="152"/>
      <c r="B628" s="152"/>
      <c r="C628" s="152"/>
      <c r="D628" s="152"/>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spans="1:26" ht="15.75" customHeight="1">
      <c r="A629" s="152"/>
      <c r="B629" s="152"/>
      <c r="C629" s="152"/>
      <c r="D629" s="152"/>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spans="1:26" ht="15.75" customHeight="1">
      <c r="A630" s="152"/>
      <c r="B630" s="152"/>
      <c r="C630" s="152"/>
      <c r="D630" s="152"/>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spans="1:26" ht="15.75" customHeight="1">
      <c r="A631" s="152"/>
      <c r="B631" s="152"/>
      <c r="C631" s="152"/>
      <c r="D631" s="152"/>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spans="1:26" ht="15.75" customHeight="1">
      <c r="A632" s="152"/>
      <c r="B632" s="152"/>
      <c r="C632" s="152"/>
      <c r="D632" s="152"/>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spans="1:26" ht="15.75" customHeight="1">
      <c r="A633" s="152"/>
      <c r="B633" s="152"/>
      <c r="C633" s="152"/>
      <c r="D633" s="152"/>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spans="1:26" ht="15.75" customHeight="1">
      <c r="A634" s="152"/>
      <c r="B634" s="152"/>
      <c r="C634" s="152"/>
      <c r="D634" s="152"/>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spans="1:26" ht="15.75" customHeight="1">
      <c r="A635" s="152"/>
      <c r="B635" s="152"/>
      <c r="C635" s="152"/>
      <c r="D635" s="152"/>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spans="1:26" ht="15.75" customHeight="1">
      <c r="A636" s="152"/>
      <c r="B636" s="152"/>
      <c r="C636" s="152"/>
      <c r="D636" s="152"/>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spans="1:26" ht="15.75" customHeight="1">
      <c r="A637" s="152"/>
      <c r="B637" s="152"/>
      <c r="C637" s="152"/>
      <c r="D637" s="152"/>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spans="1:26" ht="15.75" customHeight="1">
      <c r="A638" s="152"/>
      <c r="B638" s="152"/>
      <c r="C638" s="152"/>
      <c r="D638" s="152"/>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spans="1:26" ht="15.75" customHeight="1">
      <c r="A639" s="152"/>
      <c r="B639" s="152"/>
      <c r="C639" s="152"/>
      <c r="D639" s="152"/>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spans="1:26" ht="15.75" customHeight="1">
      <c r="A640" s="152"/>
      <c r="B640" s="152"/>
      <c r="C640" s="152"/>
      <c r="D640" s="152"/>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spans="1:26" ht="15.75" customHeight="1">
      <c r="A641" s="152"/>
      <c r="B641" s="152"/>
      <c r="C641" s="152"/>
      <c r="D641" s="152"/>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spans="1:26" ht="15.75" customHeight="1">
      <c r="A642" s="152"/>
      <c r="B642" s="152"/>
      <c r="C642" s="152"/>
      <c r="D642" s="152"/>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spans="1:26" ht="15.75" customHeight="1">
      <c r="A643" s="152"/>
      <c r="B643" s="152"/>
      <c r="C643" s="152"/>
      <c r="D643" s="152"/>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spans="1:26" ht="15.75" customHeight="1">
      <c r="A644" s="152"/>
      <c r="B644" s="152"/>
      <c r="C644" s="152"/>
      <c r="D644" s="152"/>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spans="1:26" ht="15.75" customHeight="1">
      <c r="A645" s="152"/>
      <c r="B645" s="152"/>
      <c r="C645" s="152"/>
      <c r="D645" s="152"/>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spans="1:26" ht="15.75" customHeight="1">
      <c r="A646" s="152"/>
      <c r="B646" s="152"/>
      <c r="C646" s="152"/>
      <c r="D646" s="152"/>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spans="1:26" ht="15.75" customHeight="1">
      <c r="A647" s="152"/>
      <c r="B647" s="152"/>
      <c r="C647" s="152"/>
      <c r="D647" s="152"/>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spans="1:26" ht="15.75" customHeight="1">
      <c r="A648" s="152"/>
      <c r="B648" s="152"/>
      <c r="C648" s="152"/>
      <c r="D648" s="152"/>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spans="1:26" ht="15.75" customHeight="1">
      <c r="A649" s="152"/>
      <c r="B649" s="152"/>
      <c r="C649" s="152"/>
      <c r="D649" s="152"/>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spans="1:26" ht="15.75" customHeight="1">
      <c r="A650" s="152"/>
      <c r="B650" s="152"/>
      <c r="C650" s="152"/>
      <c r="D650" s="152"/>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spans="1:26" ht="15.75" customHeight="1">
      <c r="A651" s="152"/>
      <c r="B651" s="152"/>
      <c r="C651" s="152"/>
      <c r="D651" s="152"/>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spans="1:26" ht="15.75" customHeight="1">
      <c r="A652" s="152"/>
      <c r="B652" s="152"/>
      <c r="C652" s="152"/>
      <c r="D652" s="152"/>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spans="1:26" ht="15.75" customHeight="1">
      <c r="A653" s="152"/>
      <c r="B653" s="152"/>
      <c r="C653" s="152"/>
      <c r="D653" s="152"/>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spans="1:26" ht="15.75" customHeight="1">
      <c r="A654" s="152"/>
      <c r="B654" s="152"/>
      <c r="C654" s="152"/>
      <c r="D654" s="152"/>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spans="1:26" ht="15.75" customHeight="1">
      <c r="A655" s="152"/>
      <c r="B655" s="152"/>
      <c r="C655" s="152"/>
      <c r="D655" s="152"/>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spans="1:26" ht="15.75" customHeight="1">
      <c r="A656" s="152"/>
      <c r="B656" s="152"/>
      <c r="C656" s="152"/>
      <c r="D656" s="152"/>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spans="1:26" ht="15.75" customHeight="1">
      <c r="A657" s="152"/>
      <c r="B657" s="152"/>
      <c r="C657" s="152"/>
      <c r="D657" s="152"/>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spans="1:26" ht="15.75" customHeight="1">
      <c r="A658" s="152"/>
      <c r="B658" s="152"/>
      <c r="C658" s="152"/>
      <c r="D658" s="152"/>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spans="1:26" ht="15.75" customHeight="1">
      <c r="A659" s="152"/>
      <c r="B659" s="152"/>
      <c r="C659" s="152"/>
      <c r="D659" s="152"/>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spans="1:26" ht="15.75" customHeight="1">
      <c r="A660" s="152"/>
      <c r="B660" s="152"/>
      <c r="C660" s="152"/>
      <c r="D660" s="152"/>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spans="1:26" ht="15.75" customHeight="1">
      <c r="A661" s="152"/>
      <c r="B661" s="152"/>
      <c r="C661" s="152"/>
      <c r="D661" s="152"/>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spans="1:26" ht="15.75" customHeight="1">
      <c r="A662" s="152"/>
      <c r="B662" s="152"/>
      <c r="C662" s="152"/>
      <c r="D662" s="152"/>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spans="1:26" ht="15.75" customHeight="1">
      <c r="A663" s="152"/>
      <c r="B663" s="152"/>
      <c r="C663" s="152"/>
      <c r="D663" s="152"/>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spans="1:26" ht="15.75" customHeight="1">
      <c r="A664" s="152"/>
      <c r="B664" s="152"/>
      <c r="C664" s="152"/>
      <c r="D664" s="152"/>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spans="1:26" ht="15.75" customHeight="1">
      <c r="A665" s="152"/>
      <c r="B665" s="152"/>
      <c r="C665" s="152"/>
      <c r="D665" s="152"/>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spans="1:26" ht="15.75" customHeight="1">
      <c r="A666" s="152"/>
      <c r="B666" s="152"/>
      <c r="C666" s="152"/>
      <c r="D666" s="152"/>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spans="1:26" ht="15.75" customHeight="1">
      <c r="A667" s="152"/>
      <c r="B667" s="152"/>
      <c r="C667" s="152"/>
      <c r="D667" s="152"/>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spans="1:26" ht="15.75" customHeight="1">
      <c r="A668" s="152"/>
      <c r="B668" s="152"/>
      <c r="C668" s="152"/>
      <c r="D668" s="152"/>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spans="1:26" ht="15.75" customHeight="1">
      <c r="A669" s="152"/>
      <c r="B669" s="152"/>
      <c r="C669" s="152"/>
      <c r="D669" s="152"/>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spans="1:26" ht="15.75" customHeight="1">
      <c r="A670" s="152"/>
      <c r="B670" s="152"/>
      <c r="C670" s="152"/>
      <c r="D670" s="152"/>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spans="1:26" ht="15.75" customHeight="1">
      <c r="A671" s="152"/>
      <c r="B671" s="152"/>
      <c r="C671" s="152"/>
      <c r="D671" s="152"/>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spans="1:26" ht="15.75" customHeight="1">
      <c r="A672" s="152"/>
      <c r="B672" s="152"/>
      <c r="C672" s="152"/>
      <c r="D672" s="152"/>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spans="1:26" ht="15.75" customHeight="1">
      <c r="A673" s="152"/>
      <c r="B673" s="152"/>
      <c r="C673" s="152"/>
      <c r="D673" s="152"/>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spans="1:26" ht="15.75" customHeight="1">
      <c r="A674" s="152"/>
      <c r="B674" s="152"/>
      <c r="C674" s="152"/>
      <c r="D674" s="152"/>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spans="1:26" ht="15.75" customHeight="1">
      <c r="A675" s="152"/>
      <c r="B675" s="152"/>
      <c r="C675" s="152"/>
      <c r="D675" s="152"/>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spans="1:26" ht="15.75" customHeight="1">
      <c r="A676" s="152"/>
      <c r="B676" s="152"/>
      <c r="C676" s="152"/>
      <c r="D676" s="152"/>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spans="1:26" ht="15.75" customHeight="1">
      <c r="A677" s="152"/>
      <c r="B677" s="152"/>
      <c r="C677" s="152"/>
      <c r="D677" s="152"/>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spans="1:26" ht="15.75" customHeight="1">
      <c r="A678" s="152"/>
      <c r="B678" s="152"/>
      <c r="C678" s="152"/>
      <c r="D678" s="152"/>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spans="1:26" ht="15.75" customHeight="1">
      <c r="A679" s="152"/>
      <c r="B679" s="152"/>
      <c r="C679" s="152"/>
      <c r="D679" s="152"/>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spans="1:26" ht="15.75" customHeight="1">
      <c r="A680" s="152"/>
      <c r="B680" s="152"/>
      <c r="C680" s="152"/>
      <c r="D680" s="152"/>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spans="1:26" ht="15.75" customHeight="1">
      <c r="A681" s="152"/>
      <c r="B681" s="152"/>
      <c r="C681" s="152"/>
      <c r="D681" s="152"/>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spans="1:26" ht="15.75" customHeight="1">
      <c r="A682" s="152"/>
      <c r="B682" s="152"/>
      <c r="C682" s="152"/>
      <c r="D682" s="152"/>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spans="1:26" ht="15.75" customHeight="1">
      <c r="A683" s="152"/>
      <c r="B683" s="152"/>
      <c r="C683" s="152"/>
      <c r="D683" s="152"/>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spans="1:26" ht="15.75" customHeight="1">
      <c r="A684" s="152"/>
      <c r="B684" s="152"/>
      <c r="C684" s="152"/>
      <c r="D684" s="152"/>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spans="1:26" ht="15.75" customHeight="1">
      <c r="A685" s="152"/>
      <c r="B685" s="152"/>
      <c r="C685" s="152"/>
      <c r="D685" s="152"/>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spans="1:26" ht="15.75" customHeight="1">
      <c r="A686" s="152"/>
      <c r="B686" s="152"/>
      <c r="C686" s="152"/>
      <c r="D686" s="152"/>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spans="1:26" ht="15.75" customHeight="1">
      <c r="A687" s="152"/>
      <c r="B687" s="152"/>
      <c r="C687" s="152"/>
      <c r="D687" s="152"/>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spans="1:26" ht="15.75" customHeight="1">
      <c r="A688" s="152"/>
      <c r="B688" s="152"/>
      <c r="C688" s="152"/>
      <c r="D688" s="152"/>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spans="1:26" ht="15.75" customHeight="1">
      <c r="A689" s="152"/>
      <c r="B689" s="152"/>
      <c r="C689" s="152"/>
      <c r="D689" s="152"/>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spans="1:26" ht="15.75" customHeight="1">
      <c r="A690" s="152"/>
      <c r="B690" s="152"/>
      <c r="C690" s="152"/>
      <c r="D690" s="152"/>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spans="1:26" ht="15.75" customHeight="1">
      <c r="A691" s="152"/>
      <c r="B691" s="152"/>
      <c r="C691" s="152"/>
      <c r="D691" s="152"/>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spans="1:26" ht="15.75" customHeight="1">
      <c r="A692" s="152"/>
      <c r="B692" s="152"/>
      <c r="C692" s="152"/>
      <c r="D692" s="152"/>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spans="1:26" ht="15.75" customHeight="1">
      <c r="A693" s="152"/>
      <c r="B693" s="152"/>
      <c r="C693" s="152"/>
      <c r="D693" s="152"/>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spans="1:26" ht="15.75" customHeight="1">
      <c r="A694" s="152"/>
      <c r="B694" s="152"/>
      <c r="C694" s="152"/>
      <c r="D694" s="152"/>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spans="1:26" ht="15.75" customHeight="1">
      <c r="A695" s="152"/>
      <c r="B695" s="152"/>
      <c r="C695" s="152"/>
      <c r="D695" s="152"/>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spans="1:26" ht="15.75" customHeight="1">
      <c r="A696" s="152"/>
      <c r="B696" s="152"/>
      <c r="C696" s="152"/>
      <c r="D696" s="152"/>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spans="1:26" ht="15.75" customHeight="1">
      <c r="A697" s="152"/>
      <c r="B697" s="152"/>
      <c r="C697" s="152"/>
      <c r="D697" s="152"/>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spans="1:26" ht="15.75" customHeight="1">
      <c r="A698" s="152"/>
      <c r="B698" s="152"/>
      <c r="C698" s="152"/>
      <c r="D698" s="152"/>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spans="1:26" ht="15.75" customHeight="1">
      <c r="A699" s="152"/>
      <c r="B699" s="152"/>
      <c r="C699" s="152"/>
      <c r="D699" s="152"/>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spans="1:26" ht="15.75" customHeight="1">
      <c r="A700" s="152"/>
      <c r="B700" s="152"/>
      <c r="C700" s="152"/>
      <c r="D700" s="152"/>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spans="1:26" ht="15.75" customHeight="1">
      <c r="A701" s="152"/>
      <c r="B701" s="152"/>
      <c r="C701" s="152"/>
      <c r="D701" s="152"/>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spans="1:26" ht="15.75" customHeight="1">
      <c r="A702" s="152"/>
      <c r="B702" s="152"/>
      <c r="C702" s="152"/>
      <c r="D702" s="152"/>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spans="1:26" ht="15.75" customHeight="1">
      <c r="A703" s="152"/>
      <c r="B703" s="152"/>
      <c r="C703" s="152"/>
      <c r="D703" s="152"/>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spans="1:26" ht="15.75" customHeight="1">
      <c r="A704" s="152"/>
      <c r="B704" s="152"/>
      <c r="C704" s="152"/>
      <c r="D704" s="152"/>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spans="1:26" ht="15.75" customHeight="1">
      <c r="A705" s="152"/>
      <c r="B705" s="152"/>
      <c r="C705" s="152"/>
      <c r="D705" s="152"/>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spans="1:26" ht="15.75" customHeight="1">
      <c r="A706" s="152"/>
      <c r="B706" s="152"/>
      <c r="C706" s="152"/>
      <c r="D706" s="152"/>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spans="1:26" ht="15.75" customHeight="1">
      <c r="A707" s="152"/>
      <c r="B707" s="152"/>
      <c r="C707" s="152"/>
      <c r="D707" s="152"/>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spans="1:26" ht="15.75" customHeight="1">
      <c r="A708" s="152"/>
      <c r="B708" s="152"/>
      <c r="C708" s="152"/>
      <c r="D708" s="152"/>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spans="1:26" ht="15.75" customHeight="1">
      <c r="A709" s="152"/>
      <c r="B709" s="152"/>
      <c r="C709" s="152"/>
      <c r="D709" s="152"/>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spans="1:26" ht="15.75" customHeight="1">
      <c r="A710" s="152"/>
      <c r="B710" s="152"/>
      <c r="C710" s="152"/>
      <c r="D710" s="152"/>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spans="1:26" ht="15.75" customHeight="1">
      <c r="A711" s="152"/>
      <c r="B711" s="152"/>
      <c r="C711" s="152"/>
      <c r="D711" s="152"/>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spans="1:26" ht="15.75" customHeight="1">
      <c r="A712" s="152"/>
      <c r="B712" s="152"/>
      <c r="C712" s="152"/>
      <c r="D712" s="152"/>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spans="1:26" ht="15.75" customHeight="1">
      <c r="A713" s="152"/>
      <c r="B713" s="152"/>
      <c r="C713" s="152"/>
      <c r="D713" s="152"/>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spans="1:26" ht="15.75" customHeight="1">
      <c r="A714" s="152"/>
      <c r="B714" s="152"/>
      <c r="C714" s="152"/>
      <c r="D714" s="152"/>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spans="1:26" ht="15.75" customHeight="1">
      <c r="A715" s="152"/>
      <c r="B715" s="152"/>
      <c r="C715" s="152"/>
      <c r="D715" s="152"/>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spans="1:26" ht="15.75" customHeight="1">
      <c r="A716" s="152"/>
      <c r="B716" s="152"/>
      <c r="C716" s="152"/>
      <c r="D716" s="152"/>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spans="1:26" ht="15.75" customHeight="1">
      <c r="A717" s="152"/>
      <c r="B717" s="152"/>
      <c r="C717" s="152"/>
      <c r="D717" s="152"/>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spans="1:26" ht="15.75" customHeight="1">
      <c r="A718" s="152"/>
      <c r="B718" s="152"/>
      <c r="C718" s="152"/>
      <c r="D718" s="152"/>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spans="1:26" ht="15.75" customHeight="1">
      <c r="A719" s="152"/>
      <c r="B719" s="152"/>
      <c r="C719" s="152"/>
      <c r="D719" s="152"/>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spans="1:26" ht="15.75" customHeight="1">
      <c r="A720" s="152"/>
      <c r="B720" s="152"/>
      <c r="C720" s="152"/>
      <c r="D720" s="152"/>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spans="1:26" ht="15.75" customHeight="1">
      <c r="A721" s="152"/>
      <c r="B721" s="152"/>
      <c r="C721" s="152"/>
      <c r="D721" s="152"/>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spans="1:26" ht="15.75" customHeight="1">
      <c r="A722" s="152"/>
      <c r="B722" s="152"/>
      <c r="C722" s="152"/>
      <c r="D722" s="152"/>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spans="1:26" ht="15.75" customHeight="1">
      <c r="A723" s="152"/>
      <c r="B723" s="152"/>
      <c r="C723" s="152"/>
      <c r="D723" s="152"/>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spans="1:26" ht="15.75" customHeight="1">
      <c r="A724" s="152"/>
      <c r="B724" s="152"/>
      <c r="C724" s="152"/>
      <c r="D724" s="152"/>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spans="1:26" ht="15.75" customHeight="1">
      <c r="A725" s="152"/>
      <c r="B725" s="152"/>
      <c r="C725" s="152"/>
      <c r="D725" s="152"/>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spans="1:26" ht="15.75" customHeight="1">
      <c r="A726" s="152"/>
      <c r="B726" s="152"/>
      <c r="C726" s="152"/>
      <c r="D726" s="152"/>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spans="1:26" ht="15.75" customHeight="1">
      <c r="A727" s="152"/>
      <c r="B727" s="152"/>
      <c r="C727" s="152"/>
      <c r="D727" s="152"/>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spans="1:26" ht="15.75" customHeight="1">
      <c r="A728" s="152"/>
      <c r="B728" s="152"/>
      <c r="C728" s="152"/>
      <c r="D728" s="152"/>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spans="1:26" ht="15.75" customHeight="1">
      <c r="A729" s="152"/>
      <c r="B729" s="152"/>
      <c r="C729" s="152"/>
      <c r="D729" s="152"/>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spans="1:26" ht="15.75" customHeight="1">
      <c r="A730" s="152"/>
      <c r="B730" s="152"/>
      <c r="C730" s="152"/>
      <c r="D730" s="152"/>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spans="1:26" ht="15.75" customHeight="1">
      <c r="A731" s="152"/>
      <c r="B731" s="152"/>
      <c r="C731" s="152"/>
      <c r="D731" s="152"/>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spans="1:26" ht="15.75" customHeight="1">
      <c r="A732" s="152"/>
      <c r="B732" s="152"/>
      <c r="C732" s="152"/>
      <c r="D732" s="152"/>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spans="1:26" ht="15.75" customHeight="1">
      <c r="A733" s="152"/>
      <c r="B733" s="152"/>
      <c r="C733" s="152"/>
      <c r="D733" s="152"/>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spans="1:26" ht="15.75" customHeight="1">
      <c r="A734" s="152"/>
      <c r="B734" s="152"/>
      <c r="C734" s="152"/>
      <c r="D734" s="152"/>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spans="1:26" ht="15.75" customHeight="1">
      <c r="A735" s="152"/>
      <c r="B735" s="152"/>
      <c r="C735" s="152"/>
      <c r="D735" s="152"/>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spans="1:26" ht="15.75" customHeight="1">
      <c r="A736" s="152"/>
      <c r="B736" s="152"/>
      <c r="C736" s="152"/>
      <c r="D736" s="152"/>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spans="1:26" ht="15.75" customHeight="1">
      <c r="A737" s="152"/>
      <c r="B737" s="152"/>
      <c r="C737" s="152"/>
      <c r="D737" s="152"/>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spans="1:26" ht="15.75" customHeight="1">
      <c r="A738" s="152"/>
      <c r="B738" s="152"/>
      <c r="C738" s="152"/>
      <c r="D738" s="152"/>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spans="1:26" ht="15.75" customHeight="1">
      <c r="A739" s="152"/>
      <c r="B739" s="152"/>
      <c r="C739" s="152"/>
      <c r="D739" s="152"/>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spans="1:26" ht="15.75" customHeight="1">
      <c r="A740" s="152"/>
      <c r="B740" s="152"/>
      <c r="C740" s="152"/>
      <c r="D740" s="152"/>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spans="1:26" ht="15.75" customHeight="1">
      <c r="A741" s="152"/>
      <c r="B741" s="152"/>
      <c r="C741" s="152"/>
      <c r="D741" s="152"/>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spans="1:26" ht="15.75" customHeight="1">
      <c r="A742" s="152"/>
      <c r="B742" s="152"/>
      <c r="C742" s="152"/>
      <c r="D742" s="152"/>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spans="1:26" ht="15.75" customHeight="1">
      <c r="A743" s="152"/>
      <c r="B743" s="152"/>
      <c r="C743" s="152"/>
      <c r="D743" s="152"/>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spans="1:26" ht="15.75" customHeight="1">
      <c r="A744" s="152"/>
      <c r="B744" s="152"/>
      <c r="C744" s="152"/>
      <c r="D744" s="152"/>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spans="1:26" ht="15.75" customHeight="1">
      <c r="A745" s="152"/>
      <c r="B745" s="152"/>
      <c r="C745" s="152"/>
      <c r="D745" s="152"/>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spans="1:26" ht="15.75" customHeight="1">
      <c r="A746" s="152"/>
      <c r="B746" s="152"/>
      <c r="C746" s="152"/>
      <c r="D746" s="152"/>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spans="1:26" ht="15.75" customHeight="1">
      <c r="A747" s="152"/>
      <c r="B747" s="152"/>
      <c r="C747" s="152"/>
      <c r="D747" s="152"/>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spans="1:26" ht="15.75" customHeight="1">
      <c r="A748" s="152"/>
      <c r="B748" s="152"/>
      <c r="C748" s="152"/>
      <c r="D748" s="152"/>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spans="1:26" ht="15.75" customHeight="1">
      <c r="A749" s="152"/>
      <c r="B749" s="152"/>
      <c r="C749" s="152"/>
      <c r="D749" s="152"/>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spans="1:26" ht="15.75" customHeight="1">
      <c r="A750" s="152"/>
      <c r="B750" s="152"/>
      <c r="C750" s="152"/>
      <c r="D750" s="152"/>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spans="1:26" ht="15.75" customHeight="1">
      <c r="A751" s="152"/>
      <c r="B751" s="152"/>
      <c r="C751" s="152"/>
      <c r="D751" s="152"/>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spans="1:26" ht="15.75" customHeight="1">
      <c r="A752" s="152"/>
      <c r="B752" s="152"/>
      <c r="C752" s="152"/>
      <c r="D752" s="152"/>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spans="1:26" ht="15.75" customHeight="1">
      <c r="A753" s="152"/>
      <c r="B753" s="152"/>
      <c r="C753" s="152"/>
      <c r="D753" s="152"/>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spans="1:26" ht="15.75" customHeight="1">
      <c r="A754" s="152"/>
      <c r="B754" s="152"/>
      <c r="C754" s="152"/>
      <c r="D754" s="152"/>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spans="1:26" ht="15.75" customHeight="1">
      <c r="A755" s="152"/>
      <c r="B755" s="152"/>
      <c r="C755" s="152"/>
      <c r="D755" s="152"/>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spans="1:26" ht="15.75" customHeight="1">
      <c r="A756" s="152"/>
      <c r="B756" s="152"/>
      <c r="C756" s="152"/>
      <c r="D756" s="152"/>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spans="1:26" ht="15.75" customHeight="1">
      <c r="A757" s="152"/>
      <c r="B757" s="152"/>
      <c r="C757" s="152"/>
      <c r="D757" s="152"/>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spans="1:26" ht="15.75" customHeight="1">
      <c r="A758" s="152"/>
      <c r="B758" s="152"/>
      <c r="C758" s="152"/>
      <c r="D758" s="152"/>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spans="1:26" ht="15.75" customHeight="1">
      <c r="A759" s="152"/>
      <c r="B759" s="152"/>
      <c r="C759" s="152"/>
      <c r="D759" s="152"/>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spans="1:26" ht="15.75" customHeight="1">
      <c r="A760" s="152"/>
      <c r="B760" s="152"/>
      <c r="C760" s="152"/>
      <c r="D760" s="152"/>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spans="1:26" ht="15.75" customHeight="1">
      <c r="A761" s="152"/>
      <c r="B761" s="152"/>
      <c r="C761" s="152"/>
      <c r="D761" s="152"/>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spans="1:26" ht="15.75" customHeight="1">
      <c r="A762" s="152"/>
      <c r="B762" s="152"/>
      <c r="C762" s="152"/>
      <c r="D762" s="152"/>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spans="1:26" ht="15.75" customHeight="1">
      <c r="A763" s="152"/>
      <c r="B763" s="152"/>
      <c r="C763" s="152"/>
      <c r="D763" s="152"/>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spans="1:26" ht="15.75" customHeight="1">
      <c r="A764" s="152"/>
      <c r="B764" s="152"/>
      <c r="C764" s="152"/>
      <c r="D764" s="152"/>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spans="1:26" ht="15.75" customHeight="1">
      <c r="A765" s="152"/>
      <c r="B765" s="152"/>
      <c r="C765" s="152"/>
      <c r="D765" s="152"/>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spans="1:26" ht="15.75" customHeight="1">
      <c r="A766" s="152"/>
      <c r="B766" s="152"/>
      <c r="C766" s="152"/>
      <c r="D766" s="152"/>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spans="1:26" ht="15.75" customHeight="1">
      <c r="A767" s="152"/>
      <c r="B767" s="152"/>
      <c r="C767" s="152"/>
      <c r="D767" s="152"/>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spans="1:26" ht="15.75" customHeight="1">
      <c r="A768" s="152"/>
      <c r="B768" s="152"/>
      <c r="C768" s="152"/>
      <c r="D768" s="152"/>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spans="1:26" ht="15.75" customHeight="1">
      <c r="A769" s="152"/>
      <c r="B769" s="152"/>
      <c r="C769" s="152"/>
      <c r="D769" s="152"/>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spans="1:26" ht="15.75" customHeight="1">
      <c r="A770" s="152"/>
      <c r="B770" s="152"/>
      <c r="C770" s="152"/>
      <c r="D770" s="152"/>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spans="1:26" ht="15.75" customHeight="1">
      <c r="A771" s="152"/>
      <c r="B771" s="152"/>
      <c r="C771" s="152"/>
      <c r="D771" s="152"/>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spans="1:26" ht="15.75" customHeight="1">
      <c r="A772" s="152"/>
      <c r="B772" s="152"/>
      <c r="C772" s="152"/>
      <c r="D772" s="152"/>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spans="1:26" ht="15.75" customHeight="1">
      <c r="A773" s="152"/>
      <c r="B773" s="152"/>
      <c r="C773" s="152"/>
      <c r="D773" s="152"/>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spans="1:26" ht="15.75" customHeight="1">
      <c r="A774" s="152"/>
      <c r="B774" s="152"/>
      <c r="C774" s="152"/>
      <c r="D774" s="152"/>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spans="1:26" ht="15.75" customHeight="1">
      <c r="A775" s="152"/>
      <c r="B775" s="152"/>
      <c r="C775" s="152"/>
      <c r="D775" s="152"/>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spans="1:26" ht="15.75" customHeight="1">
      <c r="A776" s="152"/>
      <c r="B776" s="152"/>
      <c r="C776" s="152"/>
      <c r="D776" s="152"/>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spans="1:26" ht="15.75" customHeight="1">
      <c r="A777" s="152"/>
      <c r="B777" s="152"/>
      <c r="C777" s="152"/>
      <c r="D777" s="152"/>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spans="1:26" ht="15.75" customHeight="1">
      <c r="A778" s="152"/>
      <c r="B778" s="152"/>
      <c r="C778" s="152"/>
      <c r="D778" s="152"/>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spans="1:26" ht="15.75" customHeight="1">
      <c r="A779" s="152"/>
      <c r="B779" s="152"/>
      <c r="C779" s="152"/>
      <c r="D779" s="152"/>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spans="1:26" ht="15.75" customHeight="1">
      <c r="A780" s="152"/>
      <c r="B780" s="152"/>
      <c r="C780" s="152"/>
      <c r="D780" s="152"/>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spans="1:26" ht="15.75" customHeight="1">
      <c r="A781" s="152"/>
      <c r="B781" s="152"/>
      <c r="C781" s="152"/>
      <c r="D781" s="152"/>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spans="1:26" ht="15.75" customHeight="1">
      <c r="A782" s="152"/>
      <c r="B782" s="152"/>
      <c r="C782" s="152"/>
      <c r="D782" s="152"/>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spans="1:26" ht="15.75" customHeight="1">
      <c r="A783" s="152"/>
      <c r="B783" s="152"/>
      <c r="C783" s="152"/>
      <c r="D783" s="152"/>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spans="1:26" ht="15.75" customHeight="1">
      <c r="A784" s="152"/>
      <c r="B784" s="152"/>
      <c r="C784" s="152"/>
      <c r="D784" s="152"/>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spans="1:26" ht="15.75" customHeight="1">
      <c r="A785" s="152"/>
      <c r="B785" s="152"/>
      <c r="C785" s="152"/>
      <c r="D785" s="152"/>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spans="1:26" ht="15.75" customHeight="1">
      <c r="A786" s="152"/>
      <c r="B786" s="152"/>
      <c r="C786" s="152"/>
      <c r="D786" s="152"/>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spans="1:26" ht="15.75" customHeight="1">
      <c r="A787" s="152"/>
      <c r="B787" s="152"/>
      <c r="C787" s="152"/>
      <c r="D787" s="152"/>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spans="1:26" ht="15.75" customHeight="1">
      <c r="A788" s="152"/>
      <c r="B788" s="152"/>
      <c r="C788" s="152"/>
      <c r="D788" s="152"/>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spans="1:26" ht="15.75" customHeight="1">
      <c r="A789" s="152"/>
      <c r="B789" s="152"/>
      <c r="C789" s="152"/>
      <c r="D789" s="152"/>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spans="1:26" ht="15.75" customHeight="1">
      <c r="A790" s="152"/>
      <c r="B790" s="152"/>
      <c r="C790" s="152"/>
      <c r="D790" s="152"/>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spans="1:26" ht="15.75" customHeight="1">
      <c r="A791" s="152"/>
      <c r="B791" s="152"/>
      <c r="C791" s="152"/>
      <c r="D791" s="152"/>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spans="1:26" ht="15.75" customHeight="1">
      <c r="A792" s="152"/>
      <c r="B792" s="152"/>
      <c r="C792" s="152"/>
      <c r="D792" s="152"/>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spans="1:26" ht="15.75" customHeight="1">
      <c r="A793" s="152"/>
      <c r="B793" s="152"/>
      <c r="C793" s="152"/>
      <c r="D793" s="152"/>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spans="1:26" ht="15.75" customHeight="1">
      <c r="A794" s="152"/>
      <c r="B794" s="152"/>
      <c r="C794" s="152"/>
      <c r="D794" s="152"/>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spans="1:26" ht="15.75" customHeight="1">
      <c r="A795" s="152"/>
      <c r="B795" s="152"/>
      <c r="C795" s="152"/>
      <c r="D795" s="152"/>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spans="1:26" ht="15.75" customHeight="1">
      <c r="A796" s="152"/>
      <c r="B796" s="152"/>
      <c r="C796" s="152"/>
      <c r="D796" s="152"/>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spans="1:26" ht="15.75" customHeight="1">
      <c r="A797" s="152"/>
      <c r="B797" s="152"/>
      <c r="C797" s="152"/>
      <c r="D797" s="152"/>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spans="1:26" ht="15.75" customHeight="1">
      <c r="A798" s="152"/>
      <c r="B798" s="152"/>
      <c r="C798" s="152"/>
      <c r="D798" s="152"/>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spans="1:26" ht="15.75" customHeight="1">
      <c r="A799" s="152"/>
      <c r="B799" s="152"/>
      <c r="C799" s="152"/>
      <c r="D799" s="152"/>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spans="1:26" ht="15.75" customHeight="1">
      <c r="A800" s="152"/>
      <c r="B800" s="152"/>
      <c r="C800" s="152"/>
      <c r="D800" s="152"/>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spans="1:26" ht="15.75" customHeight="1">
      <c r="A801" s="152"/>
      <c r="B801" s="152"/>
      <c r="C801" s="152"/>
      <c r="D801" s="152"/>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spans="1:26" ht="15.75" customHeight="1">
      <c r="A802" s="152"/>
      <c r="B802" s="152"/>
      <c r="C802" s="152"/>
      <c r="D802" s="152"/>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spans="1:26" ht="15.75" customHeight="1">
      <c r="A803" s="152"/>
      <c r="B803" s="152"/>
      <c r="C803" s="152"/>
      <c r="D803" s="152"/>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spans="1:26" ht="15.75" customHeight="1">
      <c r="A804" s="152"/>
      <c r="B804" s="152"/>
      <c r="C804" s="152"/>
      <c r="D804" s="152"/>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spans="1:26" ht="15.75" customHeight="1">
      <c r="A805" s="152"/>
      <c r="B805" s="152"/>
      <c r="C805" s="152"/>
      <c r="D805" s="152"/>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spans="1:26" ht="15.75" customHeight="1">
      <c r="A806" s="152"/>
      <c r="B806" s="152"/>
      <c r="C806" s="152"/>
      <c r="D806" s="152"/>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spans="1:26" ht="15.75" customHeight="1">
      <c r="A807" s="152"/>
      <c r="B807" s="152"/>
      <c r="C807" s="152"/>
      <c r="D807" s="152"/>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spans="1:26" ht="15.75" customHeight="1">
      <c r="A808" s="152"/>
      <c r="B808" s="152"/>
      <c r="C808" s="152"/>
      <c r="D808" s="152"/>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spans="1:26" ht="15.75" customHeight="1">
      <c r="A809" s="152"/>
      <c r="B809" s="152"/>
      <c r="C809" s="152"/>
      <c r="D809" s="152"/>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spans="1:26" ht="15.75" customHeight="1">
      <c r="A810" s="152"/>
      <c r="B810" s="152"/>
      <c r="C810" s="152"/>
      <c r="D810" s="152"/>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spans="1:26" ht="15.75" customHeight="1">
      <c r="A811" s="152"/>
      <c r="B811" s="152"/>
      <c r="C811" s="152"/>
      <c r="D811" s="152"/>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spans="1:26" ht="15.75" customHeight="1">
      <c r="A812" s="152"/>
      <c r="B812" s="152"/>
      <c r="C812" s="152"/>
      <c r="D812" s="152"/>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spans="1:26" ht="15.75" customHeight="1">
      <c r="A813" s="152"/>
      <c r="B813" s="152"/>
      <c r="C813" s="152"/>
      <c r="D813" s="152"/>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spans="1:26" ht="15.75" customHeight="1">
      <c r="A814" s="152"/>
      <c r="B814" s="152"/>
      <c r="C814" s="152"/>
      <c r="D814" s="152"/>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spans="1:26" ht="15.75" customHeight="1">
      <c r="A815" s="152"/>
      <c r="B815" s="152"/>
      <c r="C815" s="152"/>
      <c r="D815" s="152"/>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spans="1:26" ht="15.75" customHeight="1">
      <c r="A816" s="152"/>
      <c r="B816" s="152"/>
      <c r="C816" s="152"/>
      <c r="D816" s="152"/>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spans="1:26" ht="15.75" customHeight="1">
      <c r="A817" s="152"/>
      <c r="B817" s="152"/>
      <c r="C817" s="152"/>
      <c r="D817" s="152"/>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spans="1:26" ht="15.75" customHeight="1">
      <c r="A818" s="152"/>
      <c r="B818" s="152"/>
      <c r="C818" s="152"/>
      <c r="D818" s="152"/>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spans="1:26" ht="15.75" customHeight="1">
      <c r="A819" s="152"/>
      <c r="B819" s="152"/>
      <c r="C819" s="152"/>
      <c r="D819" s="152"/>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spans="1:26" ht="15.75" customHeight="1">
      <c r="A820" s="152"/>
      <c r="B820" s="152"/>
      <c r="C820" s="152"/>
      <c r="D820" s="152"/>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spans="1:26" ht="15.75" customHeight="1">
      <c r="A821" s="152"/>
      <c r="B821" s="152"/>
      <c r="C821" s="152"/>
      <c r="D821" s="152"/>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spans="1:26" ht="15.75" customHeight="1">
      <c r="A822" s="152"/>
      <c r="B822" s="152"/>
      <c r="C822" s="152"/>
      <c r="D822" s="152"/>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spans="1:26" ht="15.75" customHeight="1">
      <c r="A823" s="152"/>
      <c r="B823" s="152"/>
      <c r="C823" s="152"/>
      <c r="D823" s="152"/>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spans="1:26" ht="15.75" customHeight="1">
      <c r="A824" s="152"/>
      <c r="B824" s="152"/>
      <c r="C824" s="152"/>
      <c r="D824" s="152"/>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spans="1:26" ht="15.75" customHeight="1">
      <c r="A825" s="152"/>
      <c r="B825" s="152"/>
      <c r="C825" s="152"/>
      <c r="D825" s="152"/>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spans="1:26" ht="15.75" customHeight="1">
      <c r="A826" s="152"/>
      <c r="B826" s="152"/>
      <c r="C826" s="152"/>
      <c r="D826" s="152"/>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spans="1:26" ht="15.75" customHeight="1">
      <c r="A827" s="152"/>
      <c r="B827" s="152"/>
      <c r="C827" s="152"/>
      <c r="D827" s="152"/>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spans="1:26" ht="15.75" customHeight="1">
      <c r="A828" s="152"/>
      <c r="B828" s="152"/>
      <c r="C828" s="152"/>
      <c r="D828" s="152"/>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spans="1:26" ht="15.75" customHeight="1">
      <c r="A829" s="152"/>
      <c r="B829" s="152"/>
      <c r="C829" s="152"/>
      <c r="D829" s="152"/>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spans="1:26" ht="15.75" customHeight="1">
      <c r="A830" s="152"/>
      <c r="B830" s="152"/>
      <c r="C830" s="152"/>
      <c r="D830" s="152"/>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spans="1:26" ht="15.75" customHeight="1">
      <c r="A831" s="152"/>
      <c r="B831" s="152"/>
      <c r="C831" s="152"/>
      <c r="D831" s="152"/>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spans="1:26" ht="15.75" customHeight="1">
      <c r="A832" s="152"/>
      <c r="B832" s="152"/>
      <c r="C832" s="152"/>
      <c r="D832" s="152"/>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spans="1:26" ht="15.75" customHeight="1">
      <c r="A833" s="152"/>
      <c r="B833" s="152"/>
      <c r="C833" s="152"/>
      <c r="D833" s="152"/>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spans="1:26" ht="15.75" customHeight="1">
      <c r="A834" s="152"/>
      <c r="B834" s="152"/>
      <c r="C834" s="152"/>
      <c r="D834" s="152"/>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spans="1:26" ht="15.75" customHeight="1">
      <c r="A835" s="152"/>
      <c r="B835" s="152"/>
      <c r="C835" s="152"/>
      <c r="D835" s="152"/>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spans="1:26" ht="15.75" customHeight="1">
      <c r="A836" s="152"/>
      <c r="B836" s="152"/>
      <c r="C836" s="152"/>
      <c r="D836" s="152"/>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spans="1:26" ht="15.75" customHeight="1">
      <c r="A837" s="152"/>
      <c r="B837" s="152"/>
      <c r="C837" s="152"/>
      <c r="D837" s="152"/>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spans="1:26" ht="15.75" customHeight="1">
      <c r="A838" s="152"/>
      <c r="B838" s="152"/>
      <c r="C838" s="152"/>
      <c r="D838" s="152"/>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spans="1:26" ht="15.75" customHeight="1">
      <c r="A839" s="152"/>
      <c r="B839" s="152"/>
      <c r="C839" s="152"/>
      <c r="D839" s="152"/>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spans="1:26" ht="15.75" customHeight="1">
      <c r="A840" s="152"/>
      <c r="B840" s="152"/>
      <c r="C840" s="152"/>
      <c r="D840" s="152"/>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spans="1:26" ht="15.75" customHeight="1">
      <c r="A841" s="152"/>
      <c r="B841" s="152"/>
      <c r="C841" s="152"/>
      <c r="D841" s="152"/>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spans="1:26" ht="15.75" customHeight="1">
      <c r="A842" s="152"/>
      <c r="B842" s="152"/>
      <c r="C842" s="152"/>
      <c r="D842" s="152"/>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spans="1:26" ht="15.75" customHeight="1">
      <c r="A843" s="152"/>
      <c r="B843" s="152"/>
      <c r="C843" s="152"/>
      <c r="D843" s="152"/>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spans="1:26" ht="15.75" customHeight="1">
      <c r="A844" s="152"/>
      <c r="B844" s="152"/>
      <c r="C844" s="152"/>
      <c r="D844" s="152"/>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spans="1:26" ht="15.75" customHeight="1">
      <c r="A845" s="152"/>
      <c r="B845" s="152"/>
      <c r="C845" s="152"/>
      <c r="D845" s="152"/>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spans="1:26" ht="15.75" customHeight="1">
      <c r="A846" s="152"/>
      <c r="B846" s="152"/>
      <c r="C846" s="152"/>
      <c r="D846" s="152"/>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spans="1:26" ht="15.75" customHeight="1">
      <c r="A847" s="152"/>
      <c r="B847" s="152"/>
      <c r="C847" s="152"/>
      <c r="D847" s="152"/>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spans="1:26" ht="15.75" customHeight="1">
      <c r="A848" s="152"/>
      <c r="B848" s="152"/>
      <c r="C848" s="152"/>
      <c r="D848" s="152"/>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spans="1:26" ht="15.75" customHeight="1">
      <c r="A849" s="152"/>
      <c r="B849" s="152"/>
      <c r="C849" s="152"/>
      <c r="D849" s="152"/>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spans="1:26" ht="15.75" customHeight="1">
      <c r="A850" s="152"/>
      <c r="B850" s="152"/>
      <c r="C850" s="152"/>
      <c r="D850" s="152"/>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spans="1:26" ht="15.75" customHeight="1">
      <c r="A851" s="152"/>
      <c r="B851" s="152"/>
      <c r="C851" s="152"/>
      <c r="D851" s="152"/>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spans="1:26" ht="15.75" customHeight="1">
      <c r="A852" s="152"/>
      <c r="B852" s="152"/>
      <c r="C852" s="152"/>
      <c r="D852" s="152"/>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spans="1:26" ht="15.75" customHeight="1">
      <c r="A853" s="152"/>
      <c r="B853" s="152"/>
      <c r="C853" s="152"/>
      <c r="D853" s="152"/>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spans="1:26" ht="15.75" customHeight="1">
      <c r="A854" s="152"/>
      <c r="B854" s="152"/>
      <c r="C854" s="152"/>
      <c r="D854" s="152"/>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spans="1:26" ht="15.75" customHeight="1">
      <c r="A855" s="152"/>
      <c r="B855" s="152"/>
      <c r="C855" s="152"/>
      <c r="D855" s="152"/>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spans="1:26" ht="15.75" customHeight="1">
      <c r="A856" s="152"/>
      <c r="B856" s="152"/>
      <c r="C856" s="152"/>
      <c r="D856" s="152"/>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spans="1:26" ht="15.75" customHeight="1">
      <c r="A857" s="152"/>
      <c r="B857" s="152"/>
      <c r="C857" s="152"/>
      <c r="D857" s="152"/>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spans="1:26" ht="15.75" customHeight="1">
      <c r="A858" s="152"/>
      <c r="B858" s="152"/>
      <c r="C858" s="152"/>
      <c r="D858" s="152"/>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spans="1:26" ht="15.75" customHeight="1">
      <c r="A859" s="152"/>
      <c r="B859" s="152"/>
      <c r="C859" s="152"/>
      <c r="D859" s="152"/>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spans="1:26" ht="15.75" customHeight="1">
      <c r="A860" s="152"/>
      <c r="B860" s="152"/>
      <c r="C860" s="152"/>
      <c r="D860" s="152"/>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spans="1:26" ht="15.75" customHeight="1">
      <c r="A861" s="152"/>
      <c r="B861" s="152"/>
      <c r="C861" s="152"/>
      <c r="D861" s="152"/>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spans="1:26" ht="15.75" customHeight="1">
      <c r="A862" s="152"/>
      <c r="B862" s="152"/>
      <c r="C862" s="152"/>
      <c r="D862" s="152"/>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spans="1:26" ht="15.75" customHeight="1">
      <c r="A863" s="152"/>
      <c r="B863" s="152"/>
      <c r="C863" s="152"/>
      <c r="D863" s="152"/>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spans="1:26" ht="15.75" customHeight="1">
      <c r="A864" s="152"/>
      <c r="B864" s="152"/>
      <c r="C864" s="152"/>
      <c r="D864" s="152"/>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spans="1:26" ht="15.75" customHeight="1">
      <c r="A865" s="152"/>
      <c r="B865" s="152"/>
      <c r="C865" s="152"/>
      <c r="D865" s="152"/>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spans="1:26" ht="15.75" customHeight="1">
      <c r="A866" s="152"/>
      <c r="B866" s="152"/>
      <c r="C866" s="152"/>
      <c r="D866" s="152"/>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spans="1:26" ht="15.75" customHeight="1">
      <c r="A867" s="152"/>
      <c r="B867" s="152"/>
      <c r="C867" s="152"/>
      <c r="D867" s="152"/>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spans="1:26" ht="15.75" customHeight="1">
      <c r="A868" s="152"/>
      <c r="B868" s="152"/>
      <c r="C868" s="152"/>
      <c r="D868" s="152"/>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spans="1:26" ht="15.75" customHeight="1">
      <c r="A869" s="152"/>
      <c r="B869" s="152"/>
      <c r="C869" s="152"/>
      <c r="D869" s="152"/>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spans="1:26" ht="15.75" customHeight="1">
      <c r="A870" s="152"/>
      <c r="B870" s="152"/>
      <c r="C870" s="152"/>
      <c r="D870" s="152"/>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spans="1:26" ht="15.75" customHeight="1">
      <c r="A871" s="152"/>
      <c r="B871" s="152"/>
      <c r="C871" s="152"/>
      <c r="D871" s="152"/>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spans="1:26" ht="15.75" customHeight="1">
      <c r="A872" s="152"/>
      <c r="B872" s="152"/>
      <c r="C872" s="152"/>
      <c r="D872" s="152"/>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spans="1:26" ht="15.75" customHeight="1">
      <c r="A873" s="152"/>
      <c r="B873" s="152"/>
      <c r="C873" s="152"/>
      <c r="D873" s="152"/>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spans="1:26" ht="15.75" customHeight="1">
      <c r="A874" s="152"/>
      <c r="B874" s="152"/>
      <c r="C874" s="152"/>
      <c r="D874" s="152"/>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spans="1:26" ht="15.75" customHeight="1">
      <c r="A875" s="152"/>
      <c r="B875" s="152"/>
      <c r="C875" s="152"/>
      <c r="D875" s="152"/>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spans="1:26" ht="15.75" customHeight="1">
      <c r="A876" s="152"/>
      <c r="B876" s="152"/>
      <c r="C876" s="152"/>
      <c r="D876" s="152"/>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spans="1:26" ht="15.75" customHeight="1">
      <c r="A877" s="152"/>
      <c r="B877" s="152"/>
      <c r="C877" s="152"/>
      <c r="D877" s="152"/>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spans="1:26" ht="15.75" customHeight="1">
      <c r="A878" s="152"/>
      <c r="B878" s="152"/>
      <c r="C878" s="152"/>
      <c r="D878" s="152"/>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spans="1:26" ht="15.75" customHeight="1">
      <c r="A879" s="152"/>
      <c r="B879" s="152"/>
      <c r="C879" s="152"/>
      <c r="D879" s="152"/>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spans="1:26" ht="15.75" customHeight="1">
      <c r="A880" s="152"/>
      <c r="B880" s="152"/>
      <c r="C880" s="152"/>
      <c r="D880" s="152"/>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spans="1:26" ht="15.75" customHeight="1">
      <c r="A881" s="152"/>
      <c r="B881" s="152"/>
      <c r="C881" s="152"/>
      <c r="D881" s="152"/>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spans="1:26" ht="15.75" customHeight="1">
      <c r="A882" s="152"/>
      <c r="B882" s="152"/>
      <c r="C882" s="152"/>
      <c r="D882" s="152"/>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spans="1:26" ht="15.75" customHeight="1">
      <c r="A883" s="152"/>
      <c r="B883" s="152"/>
      <c r="C883" s="152"/>
      <c r="D883" s="152"/>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spans="1:26" ht="15.75" customHeight="1">
      <c r="A884" s="152"/>
      <c r="B884" s="152"/>
      <c r="C884" s="152"/>
      <c r="D884" s="152"/>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spans="1:26" ht="15.75" customHeight="1">
      <c r="A885" s="152"/>
      <c r="B885" s="152"/>
      <c r="C885" s="152"/>
      <c r="D885" s="152"/>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spans="1:26" ht="15.75" customHeight="1">
      <c r="A886" s="152"/>
      <c r="B886" s="152"/>
      <c r="C886" s="152"/>
      <c r="D886" s="152"/>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spans="1:26" ht="15.75" customHeight="1">
      <c r="A887" s="152"/>
      <c r="B887" s="152"/>
      <c r="C887" s="152"/>
      <c r="D887" s="152"/>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spans="1:26" ht="15.75" customHeight="1">
      <c r="A888" s="152"/>
      <c r="B888" s="152"/>
      <c r="C888" s="152"/>
      <c r="D888" s="152"/>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spans="1:26" ht="15.75" customHeight="1">
      <c r="A889" s="152"/>
      <c r="B889" s="152"/>
      <c r="C889" s="152"/>
      <c r="D889" s="152"/>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spans="1:26" ht="15.75" customHeight="1">
      <c r="A890" s="152"/>
      <c r="B890" s="152"/>
      <c r="C890" s="152"/>
      <c r="D890" s="152"/>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spans="1:26" ht="15.75" customHeight="1">
      <c r="A891" s="152"/>
      <c r="B891" s="152"/>
      <c r="C891" s="152"/>
      <c r="D891" s="152"/>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spans="1:26" ht="15.75" customHeight="1">
      <c r="A892" s="152"/>
      <c r="B892" s="152"/>
      <c r="C892" s="152"/>
      <c r="D892" s="152"/>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spans="1:26" ht="15.75" customHeight="1">
      <c r="A893" s="152"/>
      <c r="B893" s="152"/>
      <c r="C893" s="152"/>
      <c r="D893" s="152"/>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spans="1:26" ht="15.75" customHeight="1">
      <c r="A894" s="152"/>
      <c r="B894" s="152"/>
      <c r="C894" s="152"/>
      <c r="D894" s="152"/>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spans="1:26" ht="15.75" customHeight="1">
      <c r="A895" s="152"/>
      <c r="B895" s="152"/>
      <c r="C895" s="152"/>
      <c r="D895" s="152"/>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spans="1:26" ht="15.75" customHeight="1">
      <c r="A896" s="152"/>
      <c r="B896" s="152"/>
      <c r="C896" s="152"/>
      <c r="D896" s="152"/>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spans="1:26" ht="15.75" customHeight="1">
      <c r="A897" s="152"/>
      <c r="B897" s="152"/>
      <c r="C897" s="152"/>
      <c r="D897" s="152"/>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spans="1:26" ht="15.75" customHeight="1">
      <c r="A898" s="152"/>
      <c r="B898" s="152"/>
      <c r="C898" s="152"/>
      <c r="D898" s="152"/>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spans="1:26" ht="15.75" customHeight="1">
      <c r="A899" s="152"/>
      <c r="B899" s="152"/>
      <c r="C899" s="152"/>
      <c r="D899" s="152"/>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spans="1:26" ht="15.75" customHeight="1">
      <c r="A900" s="152"/>
      <c r="B900" s="152"/>
      <c r="C900" s="152"/>
      <c r="D900" s="152"/>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spans="1:26" ht="15.75" customHeight="1">
      <c r="A901" s="152"/>
      <c r="B901" s="152"/>
      <c r="C901" s="152"/>
      <c r="D901" s="152"/>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spans="1:26" ht="15.75" customHeight="1">
      <c r="A902" s="152"/>
      <c r="B902" s="152"/>
      <c r="C902" s="152"/>
      <c r="D902" s="152"/>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spans="1:26" ht="15.75" customHeight="1">
      <c r="A903" s="152"/>
      <c r="B903" s="152"/>
      <c r="C903" s="152"/>
      <c r="D903" s="152"/>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spans="1:26" ht="15.75" customHeight="1">
      <c r="A904" s="152"/>
      <c r="B904" s="152"/>
      <c r="C904" s="152"/>
      <c r="D904" s="152"/>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spans="1:26" ht="15.75" customHeight="1">
      <c r="A905" s="152"/>
      <c r="B905" s="152"/>
      <c r="C905" s="152"/>
      <c r="D905" s="152"/>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spans="1:26" ht="15.75" customHeight="1">
      <c r="A906" s="152"/>
      <c r="B906" s="152"/>
      <c r="C906" s="152"/>
      <c r="D906" s="152"/>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spans="1:26" ht="15.75" customHeight="1">
      <c r="A907" s="152"/>
      <c r="B907" s="152"/>
      <c r="C907" s="152"/>
      <c r="D907" s="152"/>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spans="1:26" ht="15.75" customHeight="1">
      <c r="A908" s="152"/>
      <c r="B908" s="152"/>
      <c r="C908" s="152"/>
      <c r="D908" s="152"/>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spans="1:26" ht="15.75" customHeight="1">
      <c r="A909" s="152"/>
      <c r="B909" s="152"/>
      <c r="C909" s="152"/>
      <c r="D909" s="152"/>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spans="1:26" ht="15.75" customHeight="1">
      <c r="A910" s="152"/>
      <c r="B910" s="152"/>
      <c r="C910" s="152"/>
      <c r="D910" s="152"/>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spans="1:26" ht="15.75" customHeight="1">
      <c r="A911" s="152"/>
      <c r="B911" s="152"/>
      <c r="C911" s="152"/>
      <c r="D911" s="152"/>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spans="1:26" ht="15.75" customHeight="1">
      <c r="A912" s="152"/>
      <c r="B912" s="152"/>
      <c r="C912" s="152"/>
      <c r="D912" s="152"/>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spans="1:26" ht="15.75" customHeight="1">
      <c r="A913" s="152"/>
      <c r="B913" s="152"/>
      <c r="C913" s="152"/>
      <c r="D913" s="152"/>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spans="1:26" ht="15.75" customHeight="1">
      <c r="A914" s="152"/>
      <c r="B914" s="152"/>
      <c r="C914" s="152"/>
      <c r="D914" s="152"/>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spans="1:26" ht="15.75" customHeight="1">
      <c r="A915" s="152"/>
      <c r="B915" s="152"/>
      <c r="C915" s="152"/>
      <c r="D915" s="152"/>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spans="1:26" ht="15.75" customHeight="1">
      <c r="A916" s="152"/>
      <c r="B916" s="152"/>
      <c r="C916" s="152"/>
      <c r="D916" s="152"/>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spans="1:26" ht="15.75" customHeight="1">
      <c r="A917" s="152"/>
      <c r="B917" s="152"/>
      <c r="C917" s="152"/>
      <c r="D917" s="152"/>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spans="1:26" ht="15.75" customHeight="1">
      <c r="A918" s="152"/>
      <c r="B918" s="152"/>
      <c r="C918" s="152"/>
      <c r="D918" s="152"/>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spans="1:26" ht="15.75" customHeight="1">
      <c r="A919" s="152"/>
      <c r="B919" s="152"/>
      <c r="C919" s="152"/>
      <c r="D919" s="152"/>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spans="1:26" ht="15.75" customHeight="1">
      <c r="A920" s="152"/>
      <c r="B920" s="152"/>
      <c r="C920" s="152"/>
      <c r="D920" s="152"/>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spans="1:26" ht="15.75" customHeight="1">
      <c r="A921" s="152"/>
      <c r="B921" s="152"/>
      <c r="C921" s="152"/>
      <c r="D921" s="152"/>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spans="1:26" ht="15.75" customHeight="1">
      <c r="A922" s="152"/>
      <c r="B922" s="152"/>
      <c r="C922" s="152"/>
      <c r="D922" s="152"/>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spans="1:26" ht="15.75" customHeight="1">
      <c r="A923" s="152"/>
      <c r="B923" s="152"/>
      <c r="C923" s="152"/>
      <c r="D923" s="152"/>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spans="1:26" ht="15.75" customHeight="1">
      <c r="A924" s="152"/>
      <c r="B924" s="152"/>
      <c r="C924" s="152"/>
      <c r="D924" s="152"/>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spans="1:26" ht="15.75" customHeight="1">
      <c r="A925" s="152"/>
      <c r="B925" s="152"/>
      <c r="C925" s="152"/>
      <c r="D925" s="152"/>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spans="1:26" ht="15.75" customHeight="1">
      <c r="A926" s="152"/>
      <c r="B926" s="152"/>
      <c r="C926" s="152"/>
      <c r="D926" s="152"/>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spans="1:26" ht="15.75" customHeight="1">
      <c r="A927" s="152"/>
      <c r="B927" s="152"/>
      <c r="C927" s="152"/>
      <c r="D927" s="152"/>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spans="1:26" ht="15.75" customHeight="1">
      <c r="A928" s="152"/>
      <c r="B928" s="152"/>
      <c r="C928" s="152"/>
      <c r="D928" s="152"/>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spans="1:26" ht="15.75" customHeight="1">
      <c r="A929" s="152"/>
      <c r="B929" s="152"/>
      <c r="C929" s="152"/>
      <c r="D929" s="152"/>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spans="1:26" ht="15.75" customHeight="1">
      <c r="A930" s="152"/>
      <c r="B930" s="152"/>
      <c r="C930" s="152"/>
      <c r="D930" s="152"/>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spans="1:26" ht="15.75" customHeight="1">
      <c r="A931" s="152"/>
      <c r="B931" s="152"/>
      <c r="C931" s="152"/>
      <c r="D931" s="152"/>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spans="1:26" ht="15.75" customHeight="1">
      <c r="A932" s="152"/>
      <c r="B932" s="152"/>
      <c r="C932" s="152"/>
      <c r="D932" s="152"/>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spans="1:26" ht="15.75" customHeight="1">
      <c r="A933" s="152"/>
      <c r="B933" s="152"/>
      <c r="C933" s="152"/>
      <c r="D933" s="152"/>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spans="1:26" ht="15.75" customHeight="1">
      <c r="A934" s="152"/>
      <c r="B934" s="152"/>
      <c r="C934" s="152"/>
      <c r="D934" s="152"/>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spans="1:26" ht="15.75" customHeight="1">
      <c r="A935" s="152"/>
      <c r="B935" s="152"/>
      <c r="C935" s="152"/>
      <c r="D935" s="152"/>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spans="1:26" ht="15.75" customHeight="1">
      <c r="A936" s="152"/>
      <c r="B936" s="152"/>
      <c r="C936" s="152"/>
      <c r="D936" s="152"/>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spans="1:26" ht="15.75" customHeight="1">
      <c r="A937" s="152"/>
      <c r="B937" s="152"/>
      <c r="C937" s="152"/>
      <c r="D937" s="152"/>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spans="1:26" ht="15.75" customHeight="1">
      <c r="A938" s="152"/>
      <c r="B938" s="152"/>
      <c r="C938" s="152"/>
      <c r="D938" s="152"/>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spans="1:26" ht="15.75" customHeight="1">
      <c r="A939" s="152"/>
      <c r="B939" s="152"/>
      <c r="C939" s="152"/>
      <c r="D939" s="152"/>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spans="1:26" ht="15.75" customHeight="1">
      <c r="A940" s="152"/>
      <c r="B940" s="152"/>
      <c r="C940" s="152"/>
      <c r="D940" s="152"/>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spans="1:26" ht="15.75" customHeight="1">
      <c r="A941" s="152"/>
      <c r="B941" s="152"/>
      <c r="C941" s="152"/>
      <c r="D941" s="152"/>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spans="1:26" ht="15.75" customHeight="1">
      <c r="A942" s="152"/>
      <c r="B942" s="152"/>
      <c r="C942" s="152"/>
      <c r="D942" s="152"/>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spans="1:26" ht="15.75" customHeight="1">
      <c r="A943" s="152"/>
      <c r="B943" s="152"/>
      <c r="C943" s="152"/>
      <c r="D943" s="152"/>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row r="944" spans="1:26" ht="15.75" customHeight="1">
      <c r="A944" s="152"/>
      <c r="B944" s="152"/>
      <c r="C944" s="152"/>
      <c r="D944" s="152"/>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row>
    <row r="945" spans="1:26" ht="15.75" customHeight="1">
      <c r="A945" s="152"/>
      <c r="B945" s="152"/>
      <c r="C945" s="152"/>
      <c r="D945" s="152"/>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row>
    <row r="946" spans="1:26" ht="15.75" customHeight="1">
      <c r="A946" s="152"/>
      <c r="B946" s="152"/>
      <c r="C946" s="152"/>
      <c r="D946" s="152"/>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row>
    <row r="947" spans="1:26" ht="15.75" customHeight="1">
      <c r="A947" s="152"/>
      <c r="B947" s="152"/>
      <c r="C947" s="152"/>
      <c r="D947" s="152"/>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row>
    <row r="948" spans="1:26" ht="15.75" customHeight="1">
      <c r="A948" s="152"/>
      <c r="B948" s="152"/>
      <c r="C948" s="152"/>
      <c r="D948" s="152"/>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row>
    <row r="949" spans="1:26" ht="15.75" customHeight="1">
      <c r="A949" s="152"/>
      <c r="B949" s="152"/>
      <c r="C949" s="152"/>
      <c r="D949" s="152"/>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row>
    <row r="950" spans="1:26" ht="15.75" customHeight="1">
      <c r="A950" s="152"/>
      <c r="B950" s="152"/>
      <c r="C950" s="152"/>
      <c r="D950" s="152"/>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row>
    <row r="951" spans="1:26" ht="15.75" customHeight="1">
      <c r="A951" s="152"/>
      <c r="B951" s="152"/>
      <c r="C951" s="152"/>
      <c r="D951" s="152"/>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row>
    <row r="952" spans="1:26" ht="15.75" customHeight="1">
      <c r="A952" s="152"/>
      <c r="B952" s="152"/>
      <c r="C952" s="152"/>
      <c r="D952" s="152"/>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row>
    <row r="953" spans="1:26" ht="15.75" customHeight="1">
      <c r="A953" s="152"/>
      <c r="B953" s="152"/>
      <c r="C953" s="152"/>
      <c r="D953" s="152"/>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row>
    <row r="954" spans="1:26" ht="15.75" customHeight="1">
      <c r="A954" s="152"/>
      <c r="B954" s="152"/>
      <c r="C954" s="152"/>
      <c r="D954" s="152"/>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row>
    <row r="955" spans="1:26" ht="15.75" customHeight="1">
      <c r="A955" s="152"/>
      <c r="B955" s="152"/>
      <c r="C955" s="152"/>
      <c r="D955" s="152"/>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row>
    <row r="956" spans="1:26" ht="15.75" customHeight="1">
      <c r="A956" s="152"/>
      <c r="B956" s="152"/>
      <c r="C956" s="152"/>
      <c r="D956" s="152"/>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row>
    <row r="957" spans="1:26" ht="15.75" customHeight="1">
      <c r="A957" s="152"/>
      <c r="B957" s="152"/>
      <c r="C957" s="152"/>
      <c r="D957" s="152"/>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row>
    <row r="958" spans="1:26" ht="15.75" customHeight="1">
      <c r="A958" s="152"/>
      <c r="B958" s="152"/>
      <c r="C958" s="152"/>
      <c r="D958" s="152"/>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row>
    <row r="959" spans="1:26" ht="15.75" customHeight="1">
      <c r="A959" s="152"/>
      <c r="B959" s="152"/>
      <c r="C959" s="152"/>
      <c r="D959" s="152"/>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row>
    <row r="960" spans="1:26" ht="15.75" customHeight="1">
      <c r="A960" s="152"/>
      <c r="B960" s="152"/>
      <c r="C960" s="152"/>
      <c r="D960" s="152"/>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row>
    <row r="961" spans="1:26" ht="15.75" customHeight="1">
      <c r="A961" s="152"/>
      <c r="B961" s="152"/>
      <c r="C961" s="152"/>
      <c r="D961" s="152"/>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row>
    <row r="962" spans="1:26" ht="15.75" customHeight="1">
      <c r="A962" s="152"/>
      <c r="B962" s="152"/>
      <c r="C962" s="152"/>
      <c r="D962" s="152"/>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row>
    <row r="963" spans="1:26" ht="15.75" customHeight="1">
      <c r="A963" s="152"/>
      <c r="B963" s="152"/>
      <c r="C963" s="152"/>
      <c r="D963" s="152"/>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row>
    <row r="964" spans="1:26" ht="15.75" customHeight="1">
      <c r="A964" s="152"/>
      <c r="B964" s="152"/>
      <c r="C964" s="152"/>
      <c r="D964" s="152"/>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row>
    <row r="965" spans="1:26" ht="15.75" customHeight="1">
      <c r="A965" s="152"/>
      <c r="B965" s="152"/>
      <c r="C965" s="152"/>
      <c r="D965" s="152"/>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row>
    <row r="966" spans="1:26" ht="15.75" customHeight="1">
      <c r="A966" s="152"/>
      <c r="B966" s="152"/>
      <c r="C966" s="152"/>
      <c r="D966" s="152"/>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row>
    <row r="967" spans="1:26" ht="15.75" customHeight="1">
      <c r="A967" s="152"/>
      <c r="B967" s="152"/>
      <c r="C967" s="152"/>
      <c r="D967" s="152"/>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row>
    <row r="968" spans="1:26" ht="15.75" customHeight="1">
      <c r="A968" s="152"/>
      <c r="B968" s="152"/>
      <c r="C968" s="152"/>
      <c r="D968" s="152"/>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row>
    <row r="969" spans="1:26" ht="15.75" customHeight="1">
      <c r="A969" s="152"/>
      <c r="B969" s="152"/>
      <c r="C969" s="152"/>
      <c r="D969" s="152"/>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row>
    <row r="970" spans="1:26" ht="15.75" customHeight="1">
      <c r="A970" s="152"/>
      <c r="B970" s="152"/>
      <c r="C970" s="152"/>
      <c r="D970" s="152"/>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row>
    <row r="971" spans="1:26" ht="15.75" customHeight="1">
      <c r="A971" s="152"/>
      <c r="B971" s="152"/>
      <c r="C971" s="152"/>
      <c r="D971" s="152"/>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row>
    <row r="972" spans="1:26" ht="15.75" customHeight="1">
      <c r="A972" s="152"/>
      <c r="B972" s="152"/>
      <c r="C972" s="152"/>
      <c r="D972" s="152"/>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row>
    <row r="973" spans="1:26" ht="15.75" customHeight="1">
      <c r="A973" s="152"/>
      <c r="B973" s="152"/>
      <c r="C973" s="152"/>
      <c r="D973" s="152"/>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row>
    <row r="974" spans="1:26" ht="15.75" customHeight="1">
      <c r="A974" s="152"/>
      <c r="B974" s="152"/>
      <c r="C974" s="152"/>
      <c r="D974" s="152"/>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row>
    <row r="975" spans="1:26" ht="15.75" customHeight="1">
      <c r="A975" s="152"/>
      <c r="B975" s="152"/>
      <c r="C975" s="152"/>
      <c r="D975" s="152"/>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row>
    <row r="976" spans="1:26" ht="15.75" customHeight="1">
      <c r="A976" s="152"/>
      <c r="B976" s="152"/>
      <c r="C976" s="152"/>
      <c r="D976" s="152"/>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row>
    <row r="977" spans="1:26" ht="15.75" customHeight="1">
      <c r="A977" s="152"/>
      <c r="B977" s="152"/>
      <c r="C977" s="152"/>
      <c r="D977" s="152"/>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row>
    <row r="978" spans="1:26" ht="15.75" customHeight="1">
      <c r="A978" s="152"/>
      <c r="B978" s="152"/>
      <c r="C978" s="152"/>
      <c r="D978" s="152"/>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row>
    <row r="979" spans="1:26" ht="15.75" customHeight="1">
      <c r="A979" s="152"/>
      <c r="B979" s="152"/>
      <c r="C979" s="152"/>
      <c r="D979" s="152"/>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row>
    <row r="980" spans="1:26" ht="15.75" customHeight="1">
      <c r="A980" s="152"/>
      <c r="B980" s="152"/>
      <c r="C980" s="152"/>
      <c r="D980" s="152"/>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row>
    <row r="981" spans="1:26" ht="15.75" customHeight="1">
      <c r="A981" s="152"/>
      <c r="B981" s="152"/>
      <c r="C981" s="152"/>
      <c r="D981" s="152"/>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row>
    <row r="982" spans="1:26" ht="15.75" customHeight="1">
      <c r="A982" s="152"/>
      <c r="B982" s="152"/>
      <c r="C982" s="152"/>
      <c r="D982" s="152"/>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row>
    <row r="983" spans="1:26" ht="15.75" customHeight="1">
      <c r="A983" s="152"/>
      <c r="B983" s="152"/>
      <c r="C983" s="152"/>
      <c r="D983" s="152"/>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row>
    <row r="984" spans="1:26" ht="15.75" customHeight="1">
      <c r="A984" s="152"/>
      <c r="B984" s="152"/>
      <c r="C984" s="152"/>
      <c r="D984" s="152"/>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row>
    <row r="985" spans="1:26" ht="15.75" customHeight="1">
      <c r="A985" s="152"/>
      <c r="B985" s="152"/>
      <c r="C985" s="152"/>
      <c r="D985" s="152"/>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row>
    <row r="986" spans="1:26" ht="15.75" customHeight="1">
      <c r="A986" s="152"/>
      <c r="B986" s="152"/>
      <c r="C986" s="152"/>
      <c r="D986" s="152"/>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row>
    <row r="987" spans="1:26" ht="15.75" customHeight="1">
      <c r="A987" s="152"/>
      <c r="B987" s="152"/>
      <c r="C987" s="152"/>
      <c r="D987" s="152"/>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row>
    <row r="988" spans="1:26" ht="15.75" customHeight="1">
      <c r="A988" s="152"/>
      <c r="B988" s="152"/>
      <c r="C988" s="152"/>
      <c r="D988" s="152"/>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row>
    <row r="989" spans="1:26" ht="15.75" customHeight="1">
      <c r="A989" s="152"/>
      <c r="B989" s="152"/>
      <c r="C989" s="152"/>
      <c r="D989" s="152"/>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row>
    <row r="990" spans="1:26" ht="15.75" customHeight="1">
      <c r="A990" s="152"/>
      <c r="B990" s="152"/>
      <c r="C990" s="152"/>
      <c r="D990" s="152"/>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row>
    <row r="991" spans="1:26" ht="15.75" customHeight="1">
      <c r="A991" s="152"/>
      <c r="B991" s="152"/>
      <c r="C991" s="152"/>
      <c r="D991" s="152"/>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row>
    <row r="992" spans="1:26" ht="15.75" customHeight="1">
      <c r="A992" s="152"/>
      <c r="B992" s="152"/>
      <c r="C992" s="152"/>
      <c r="D992" s="152"/>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row>
    <row r="993" spans="1:26" ht="15.75" customHeight="1">
      <c r="A993" s="152"/>
      <c r="B993" s="152"/>
      <c r="C993" s="152"/>
      <c r="D993" s="152"/>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row>
    <row r="994" spans="1:26" ht="15.75" customHeight="1">
      <c r="A994" s="152"/>
      <c r="B994" s="152"/>
      <c r="C994" s="152"/>
      <c r="D994" s="152"/>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row>
    <row r="995" spans="1:26" ht="15.75" customHeight="1">
      <c r="A995" s="152"/>
      <c r="B995" s="152"/>
      <c r="C995" s="152"/>
      <c r="D995" s="152"/>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row>
    <row r="996" spans="1:26" ht="15.75" customHeight="1">
      <c r="A996" s="152"/>
      <c r="B996" s="152"/>
      <c r="C996" s="152"/>
      <c r="D996" s="152"/>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row>
    <row r="997" spans="1:26" ht="15.75" customHeight="1">
      <c r="A997" s="152"/>
      <c r="B997" s="152"/>
      <c r="C997" s="152"/>
      <c r="D997" s="152"/>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row>
    <row r="998" spans="1:26" ht="15.75" customHeight="1">
      <c r="A998" s="152"/>
      <c r="B998" s="152"/>
      <c r="C998" s="152"/>
      <c r="D998" s="152"/>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row>
  </sheetData>
  <mergeCells count="38">
    <mergeCell ref="B27:D27"/>
    <mergeCell ref="A1:A2"/>
    <mergeCell ref="B1:B2"/>
    <mergeCell ref="C1:C2"/>
    <mergeCell ref="D1:D2"/>
    <mergeCell ref="A4:D4"/>
    <mergeCell ref="A7:D7"/>
    <mergeCell ref="A11:D11"/>
    <mergeCell ref="A14:D14"/>
    <mergeCell ref="A19:D19"/>
    <mergeCell ref="B26:D26"/>
    <mergeCell ref="B28:D28"/>
    <mergeCell ref="A30:D30"/>
    <mergeCell ref="A31:A32"/>
    <mergeCell ref="B31:B32"/>
    <mergeCell ref="C31:C32"/>
    <mergeCell ref="D31:D32"/>
    <mergeCell ref="A34:D34"/>
    <mergeCell ref="A39:D39"/>
    <mergeCell ref="A43:D43"/>
    <mergeCell ref="B61:B62"/>
    <mergeCell ref="C61:C62"/>
    <mergeCell ref="A46:D46"/>
    <mergeCell ref="A51:D51"/>
    <mergeCell ref="B57:D57"/>
    <mergeCell ref="B58:D58"/>
    <mergeCell ref="B59:D59"/>
    <mergeCell ref="B86:D86"/>
    <mergeCell ref="A88:B88"/>
    <mergeCell ref="D61:D62"/>
    <mergeCell ref="A64:D64"/>
    <mergeCell ref="A68:D68"/>
    <mergeCell ref="A72:D72"/>
    <mergeCell ref="A75:D75"/>
    <mergeCell ref="A79:D79"/>
    <mergeCell ref="B84:D84"/>
    <mergeCell ref="A61:A62"/>
    <mergeCell ref="B85:D85"/>
  </mergeCells>
  <hyperlinks>
    <hyperlink ref="D3" r:id="rId1" xr:uid="{687604DC-1A4C-4B4D-A763-763B5214EE74}"/>
    <hyperlink ref="D33" r:id="rId2" xr:uid="{52449839-7EFC-4122-8C9B-0C4819F5D443}"/>
    <hyperlink ref="D35" r:id="rId3" location=":~:text=This%20provides%20statutory%20guidance%20on,Act%202006%20(section%2060)." xr:uid="{AAF869E6-905F-48C2-973B-28CDA21B1C85}"/>
    <hyperlink ref="D36" r:id="rId4" location=":~:text=190)%20with%20the%20Director%2DGeneral,190." xr:uid="{B81539DA-D512-4DB4-A6C3-55EA7A843F63}"/>
    <hyperlink ref="D37" r:id="rId5" xr:uid="{62E98AC4-CCC9-4571-9271-18378620E7A0}"/>
    <hyperlink ref="D38" r:id="rId6" xr:uid="{A4C4B44E-099B-4FAF-B89D-7163FB162487}"/>
    <hyperlink ref="D40" r:id="rId7" xr:uid="{288C717D-F821-4231-AA3E-2BBF1F0C1E9D}"/>
    <hyperlink ref="D41" r:id="rId8" location=":~:text=These%20include%20the%20Call%20out,learn%20about%20gender%2Dbased%20violence." xr:uid="{81FE6470-99B0-4D26-BF80-74889605BB59}"/>
    <hyperlink ref="D42" r:id="rId9" xr:uid="{3DCEED43-C989-45FB-88EF-EE6ED36037B1}"/>
    <hyperlink ref="D44" r:id="rId10" xr:uid="{F1D1A75A-45C6-48DF-AF18-978F0EF3F3DF}"/>
    <hyperlink ref="D45" r:id="rId11" location="97934" xr:uid="{ABAADFCD-E1AC-48C4-8F8E-F7A9B6FFFFCC}"/>
    <hyperlink ref="D47" r:id="rId12" location=":~:text=Jane%20Hutt%20MS,Minister%20for%20Social%20Justice" xr:uid="{CD674FD9-19ED-4594-9DCB-8B0D311BD2D5}"/>
    <hyperlink ref="D48" r:id="rId13" xr:uid="{7DF2911F-6221-4888-BA62-56DFFB4467F2}"/>
    <hyperlink ref="D50" r:id="rId14" xr:uid="{EB6A07C6-3975-4FA9-A05E-9B7AF4A14094}"/>
    <hyperlink ref="D52" r:id="rId15" xr:uid="{B0E4B295-DDDB-4006-A003-20E517084A10}"/>
    <hyperlink ref="D54" r:id="rId16" location="147842" xr:uid="{CF5C922F-E03D-4851-8E3A-C4DE68D0A6D0}"/>
    <hyperlink ref="D60" r:id="rId17" xr:uid="{4855B045-1397-481F-B096-2C374892B5B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DA8-255B-478B-B71A-056D70A88C31}">
  <sheetPr>
    <outlinePr summaryBelow="0" summaryRight="0"/>
  </sheetPr>
  <dimension ref="A1:Z1000"/>
  <sheetViews>
    <sheetView topLeftCell="A19" workbookViewId="0">
      <selection activeCell="C32" sqref="C32"/>
    </sheetView>
  </sheetViews>
  <sheetFormatPr defaultColWidth="12.5703125" defaultRowHeight="15" customHeight="1"/>
  <cols>
    <col min="1" max="1" width="80.85546875" style="108" customWidth="1"/>
    <col min="2" max="2" width="14.42578125" style="108" customWidth="1"/>
    <col min="3" max="3" width="99.5703125" style="108" customWidth="1"/>
    <col min="4" max="4" width="100.140625" style="108" customWidth="1"/>
    <col min="5" max="26" width="14.42578125" style="108" customWidth="1"/>
    <col min="27" max="16384" width="12.5703125" style="108"/>
  </cols>
  <sheetData>
    <row r="1" spans="1:26" ht="15.75" customHeight="1">
      <c r="A1" s="446" t="s">
        <v>737</v>
      </c>
      <c r="B1" s="508"/>
      <c r="C1" s="508"/>
      <c r="D1" s="508"/>
      <c r="E1" s="112"/>
      <c r="F1" s="112"/>
      <c r="G1" s="112"/>
      <c r="H1" s="112"/>
      <c r="I1" s="112"/>
      <c r="J1" s="112"/>
      <c r="K1" s="112"/>
      <c r="L1" s="112"/>
      <c r="M1" s="112"/>
      <c r="N1" s="112"/>
      <c r="O1" s="112"/>
      <c r="P1" s="112"/>
      <c r="Q1" s="112"/>
      <c r="R1" s="112"/>
      <c r="S1" s="112"/>
      <c r="T1" s="112"/>
      <c r="U1" s="112"/>
      <c r="V1" s="112"/>
      <c r="W1" s="112"/>
      <c r="X1" s="112"/>
      <c r="Y1" s="112"/>
      <c r="Z1" s="112"/>
    </row>
    <row r="2" spans="1:26" ht="15.75" customHeight="1">
      <c r="A2" s="447" t="s">
        <v>81</v>
      </c>
      <c r="B2" s="447" t="s">
        <v>738</v>
      </c>
      <c r="C2" s="447" t="s">
        <v>83</v>
      </c>
      <c r="D2" s="447" t="s">
        <v>84</v>
      </c>
      <c r="E2" s="112"/>
      <c r="F2" s="112"/>
      <c r="G2" s="112"/>
      <c r="H2" s="112"/>
      <c r="I2" s="112"/>
      <c r="J2" s="112"/>
      <c r="K2" s="112"/>
      <c r="L2" s="112"/>
      <c r="M2" s="112"/>
      <c r="N2" s="112"/>
      <c r="O2" s="112"/>
      <c r="P2" s="112"/>
      <c r="Q2" s="112"/>
      <c r="R2" s="112"/>
      <c r="S2" s="112"/>
      <c r="T2" s="112"/>
      <c r="U2" s="112"/>
      <c r="V2" s="112"/>
      <c r="W2" s="112"/>
      <c r="X2" s="112"/>
      <c r="Y2" s="112"/>
      <c r="Z2" s="112"/>
    </row>
    <row r="3" spans="1:26" ht="46.5" customHeight="1">
      <c r="A3" s="510"/>
      <c r="B3" s="510"/>
      <c r="C3" s="510"/>
      <c r="D3" s="510"/>
      <c r="E3" s="112"/>
      <c r="F3" s="112"/>
      <c r="G3" s="112"/>
      <c r="H3" s="112"/>
      <c r="I3" s="112"/>
      <c r="J3" s="112"/>
      <c r="K3" s="112"/>
      <c r="L3" s="112"/>
      <c r="M3" s="112"/>
      <c r="N3" s="112"/>
      <c r="O3" s="112"/>
      <c r="P3" s="112"/>
      <c r="Q3" s="112"/>
      <c r="R3" s="112"/>
      <c r="S3" s="112"/>
      <c r="T3" s="112"/>
      <c r="U3" s="112"/>
      <c r="V3" s="112"/>
      <c r="W3" s="112"/>
      <c r="X3" s="112"/>
      <c r="Y3" s="112"/>
      <c r="Z3" s="112"/>
    </row>
    <row r="4" spans="1:26" ht="177" customHeight="1">
      <c r="A4" s="126" t="s">
        <v>739</v>
      </c>
      <c r="B4" s="117">
        <v>1</v>
      </c>
      <c r="C4" s="117" t="s">
        <v>740</v>
      </c>
      <c r="D4" s="119" t="s">
        <v>741</v>
      </c>
      <c r="E4" s="112"/>
      <c r="F4" s="112"/>
      <c r="G4" s="112"/>
      <c r="H4" s="112"/>
      <c r="I4" s="112"/>
      <c r="J4" s="112"/>
      <c r="K4" s="112"/>
      <c r="L4" s="112"/>
      <c r="M4" s="112"/>
      <c r="N4" s="112"/>
      <c r="O4" s="112"/>
      <c r="P4" s="112"/>
      <c r="Q4" s="112"/>
      <c r="R4" s="112"/>
      <c r="S4" s="112"/>
      <c r="T4" s="112"/>
      <c r="U4" s="112"/>
      <c r="V4" s="112"/>
      <c r="W4" s="112"/>
      <c r="X4" s="112"/>
      <c r="Y4" s="112"/>
      <c r="Z4" s="112"/>
    </row>
    <row r="5" spans="1:26" ht="15.75" customHeight="1">
      <c r="A5" s="444" t="s">
        <v>522</v>
      </c>
      <c r="B5" s="521"/>
      <c r="C5" s="521"/>
      <c r="D5" s="522"/>
      <c r="E5" s="112"/>
      <c r="F5" s="112"/>
      <c r="G5" s="112"/>
      <c r="H5" s="112"/>
      <c r="I5" s="112"/>
      <c r="J5" s="112"/>
      <c r="K5" s="112"/>
      <c r="L5" s="112"/>
      <c r="M5" s="112"/>
      <c r="N5" s="112"/>
      <c r="O5" s="112"/>
      <c r="P5" s="112"/>
      <c r="Q5" s="112"/>
      <c r="R5" s="112"/>
      <c r="S5" s="112"/>
      <c r="T5" s="112"/>
      <c r="U5" s="112"/>
      <c r="V5" s="112"/>
      <c r="W5" s="112"/>
      <c r="X5" s="112"/>
      <c r="Y5" s="112"/>
      <c r="Z5" s="112"/>
    </row>
    <row r="6" spans="1:26" ht="60.75" customHeight="1">
      <c r="A6" s="126" t="s">
        <v>742</v>
      </c>
      <c r="B6" s="117">
        <v>1</v>
      </c>
      <c r="C6" s="117" t="s">
        <v>743</v>
      </c>
      <c r="D6" s="122" t="s">
        <v>744</v>
      </c>
      <c r="E6" s="112"/>
      <c r="F6" s="112"/>
      <c r="G6" s="112"/>
      <c r="H6" s="112"/>
      <c r="I6" s="112"/>
      <c r="J6" s="112"/>
      <c r="K6" s="112"/>
      <c r="L6" s="112"/>
      <c r="M6" s="112"/>
      <c r="N6" s="112"/>
      <c r="O6" s="112"/>
      <c r="P6" s="112"/>
      <c r="Q6" s="112"/>
      <c r="R6" s="112"/>
      <c r="S6" s="112"/>
      <c r="T6" s="112"/>
      <c r="U6" s="112"/>
      <c r="V6" s="112"/>
      <c r="W6" s="112"/>
      <c r="X6" s="112"/>
      <c r="Y6" s="112"/>
      <c r="Z6" s="112"/>
    </row>
    <row r="7" spans="1:26" ht="39" customHeight="1">
      <c r="A7" s="126" t="s">
        <v>745</v>
      </c>
      <c r="B7" s="117">
        <v>0</v>
      </c>
      <c r="C7" s="117" t="s">
        <v>746</v>
      </c>
      <c r="D7" s="119" t="s">
        <v>528</v>
      </c>
      <c r="E7" s="112"/>
      <c r="F7" s="112"/>
      <c r="G7" s="112"/>
      <c r="H7" s="112"/>
      <c r="I7" s="112"/>
      <c r="J7" s="112"/>
      <c r="K7" s="112"/>
      <c r="L7" s="112"/>
      <c r="M7" s="112"/>
      <c r="N7" s="112"/>
      <c r="O7" s="112"/>
      <c r="P7" s="112"/>
      <c r="Q7" s="112"/>
      <c r="R7" s="112"/>
      <c r="S7" s="112"/>
      <c r="T7" s="112"/>
      <c r="U7" s="112"/>
      <c r="V7" s="112"/>
      <c r="W7" s="112"/>
      <c r="X7" s="112"/>
      <c r="Y7" s="112"/>
      <c r="Z7" s="112"/>
    </row>
    <row r="8" spans="1:26" ht="15.75" customHeight="1">
      <c r="A8" s="444" t="s">
        <v>532</v>
      </c>
      <c r="B8" s="521"/>
      <c r="C8" s="521"/>
      <c r="D8" s="522"/>
      <c r="E8" s="112"/>
      <c r="F8" s="112"/>
      <c r="G8" s="112"/>
      <c r="H8" s="112"/>
      <c r="I8" s="112"/>
      <c r="J8" s="112"/>
      <c r="K8" s="112"/>
      <c r="L8" s="112"/>
      <c r="M8" s="112"/>
      <c r="N8" s="112"/>
      <c r="O8" s="112"/>
      <c r="P8" s="112"/>
      <c r="Q8" s="112"/>
      <c r="R8" s="112"/>
      <c r="S8" s="112"/>
      <c r="T8" s="112"/>
      <c r="U8" s="112"/>
      <c r="V8" s="112"/>
      <c r="W8" s="112"/>
      <c r="X8" s="112"/>
      <c r="Y8" s="112"/>
      <c r="Z8" s="112"/>
    </row>
    <row r="9" spans="1:26" ht="62.25" customHeight="1">
      <c r="A9" s="118" t="s">
        <v>747</v>
      </c>
      <c r="B9" s="117">
        <v>0.5</v>
      </c>
      <c r="C9" s="117" t="s">
        <v>748</v>
      </c>
      <c r="D9" s="119" t="s">
        <v>749</v>
      </c>
      <c r="E9" s="112"/>
      <c r="F9" s="112"/>
      <c r="G9" s="112"/>
      <c r="H9" s="112"/>
      <c r="I9" s="112"/>
      <c r="J9" s="112"/>
      <c r="K9" s="112"/>
      <c r="L9" s="112"/>
      <c r="M9" s="112"/>
      <c r="N9" s="112"/>
      <c r="O9" s="112"/>
      <c r="P9" s="112"/>
      <c r="Q9" s="112"/>
      <c r="R9" s="112"/>
      <c r="S9" s="112"/>
      <c r="T9" s="112"/>
      <c r="U9" s="112"/>
      <c r="V9" s="112"/>
      <c r="W9" s="112"/>
      <c r="X9" s="112"/>
      <c r="Y9" s="112"/>
      <c r="Z9" s="112"/>
    </row>
    <row r="10" spans="1:26" ht="34.5" customHeight="1">
      <c r="A10" s="126" t="s">
        <v>750</v>
      </c>
      <c r="B10" s="117">
        <v>0</v>
      </c>
      <c r="C10" s="117" t="s">
        <v>751</v>
      </c>
      <c r="D10" s="119" t="s">
        <v>752</v>
      </c>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26" ht="60" customHeight="1">
      <c r="A11" s="118" t="s">
        <v>753</v>
      </c>
      <c r="B11" s="117">
        <v>0</v>
      </c>
      <c r="C11" s="117" t="s">
        <v>754</v>
      </c>
      <c r="D11" s="119" t="s">
        <v>755</v>
      </c>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26" ht="58.5" customHeight="1">
      <c r="A12" s="118" t="s">
        <v>756</v>
      </c>
      <c r="B12" s="117">
        <v>0</v>
      </c>
      <c r="C12" s="117" t="s">
        <v>757</v>
      </c>
      <c r="D12" s="122" t="s">
        <v>758</v>
      </c>
      <c r="E12" s="112"/>
      <c r="F12" s="112"/>
      <c r="G12" s="112"/>
      <c r="H12" s="112"/>
      <c r="I12" s="112"/>
      <c r="J12" s="112"/>
      <c r="K12" s="112"/>
      <c r="L12" s="112"/>
      <c r="M12" s="112"/>
      <c r="N12" s="112"/>
      <c r="O12" s="112"/>
      <c r="P12" s="112"/>
      <c r="Q12" s="112"/>
      <c r="R12" s="112"/>
      <c r="S12" s="112"/>
      <c r="T12" s="112"/>
      <c r="U12" s="112"/>
      <c r="V12" s="112"/>
      <c r="W12" s="112"/>
      <c r="X12" s="112"/>
      <c r="Y12" s="112"/>
      <c r="Z12" s="112"/>
    </row>
    <row r="13" spans="1:26" ht="40.5" customHeight="1">
      <c r="A13" s="118" t="s">
        <v>759</v>
      </c>
      <c r="B13" s="117">
        <v>0</v>
      </c>
      <c r="C13" s="117" t="s">
        <v>760</v>
      </c>
      <c r="D13" s="119" t="s">
        <v>761</v>
      </c>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15.75" customHeight="1">
      <c r="A14" s="444" t="s">
        <v>532</v>
      </c>
      <c r="B14" s="521"/>
      <c r="C14" s="521"/>
      <c r="D14" s="522"/>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156" customHeight="1">
      <c r="A15" s="118" t="s">
        <v>542</v>
      </c>
      <c r="B15" s="117">
        <v>0.5</v>
      </c>
      <c r="C15" s="117" t="s">
        <v>762</v>
      </c>
      <c r="D15" s="119" t="s">
        <v>763</v>
      </c>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49.5" customHeight="1">
      <c r="A16" s="118" t="s">
        <v>589</v>
      </c>
      <c r="B16" s="117">
        <v>0.5</v>
      </c>
      <c r="C16" s="117" t="s">
        <v>764</v>
      </c>
      <c r="D16" s="119" t="s">
        <v>765</v>
      </c>
      <c r="E16" s="112"/>
      <c r="F16" s="112"/>
      <c r="G16" s="112"/>
      <c r="H16" s="112"/>
      <c r="I16" s="112"/>
      <c r="J16" s="112"/>
      <c r="K16" s="112"/>
      <c r="L16" s="112"/>
      <c r="M16" s="112"/>
      <c r="N16" s="112"/>
      <c r="O16" s="112"/>
      <c r="P16" s="112"/>
      <c r="Q16" s="112"/>
      <c r="R16" s="112"/>
      <c r="S16" s="112"/>
      <c r="T16" s="112"/>
      <c r="U16" s="112"/>
      <c r="V16" s="112"/>
      <c r="W16" s="112"/>
      <c r="X16" s="112"/>
      <c r="Y16" s="112"/>
      <c r="Z16" s="112"/>
    </row>
    <row r="17" spans="1:26" ht="15.75" customHeight="1">
      <c r="A17" s="444" t="s">
        <v>116</v>
      </c>
      <c r="B17" s="521"/>
      <c r="C17" s="521"/>
      <c r="D17" s="522"/>
      <c r="E17" s="112"/>
      <c r="F17" s="112"/>
      <c r="G17" s="112"/>
      <c r="H17" s="112"/>
      <c r="I17" s="112"/>
      <c r="J17" s="112"/>
      <c r="K17" s="112"/>
      <c r="L17" s="112"/>
      <c r="M17" s="112"/>
      <c r="N17" s="112"/>
      <c r="O17" s="112"/>
      <c r="P17" s="112"/>
      <c r="Q17" s="112"/>
      <c r="R17" s="112"/>
      <c r="S17" s="112"/>
      <c r="T17" s="112"/>
      <c r="U17" s="112"/>
      <c r="V17" s="112"/>
      <c r="W17" s="112"/>
      <c r="X17" s="112"/>
      <c r="Y17" s="112"/>
      <c r="Z17" s="112"/>
    </row>
    <row r="18" spans="1:26" ht="81" customHeight="1">
      <c r="A18" s="118" t="s">
        <v>117</v>
      </c>
      <c r="B18" s="117">
        <v>1</v>
      </c>
      <c r="C18" s="117" t="s">
        <v>766</v>
      </c>
      <c r="D18" s="120" t="s">
        <v>767</v>
      </c>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ht="63" customHeight="1">
      <c r="A19" s="118" t="s">
        <v>768</v>
      </c>
      <c r="B19" s="117">
        <v>0.5</v>
      </c>
      <c r="C19" s="117" t="s">
        <v>769</v>
      </c>
      <c r="D19" s="120" t="s">
        <v>770</v>
      </c>
      <c r="E19" s="112"/>
      <c r="F19" s="112"/>
      <c r="G19" s="112"/>
      <c r="H19" s="112"/>
      <c r="I19" s="112"/>
      <c r="J19" s="112"/>
      <c r="K19" s="112"/>
      <c r="L19" s="112"/>
      <c r="M19" s="112"/>
      <c r="N19" s="112"/>
      <c r="O19" s="112"/>
      <c r="P19" s="112"/>
      <c r="Q19" s="112"/>
      <c r="R19" s="112"/>
      <c r="S19" s="112"/>
      <c r="T19" s="112"/>
      <c r="U19" s="112"/>
      <c r="V19" s="112"/>
      <c r="W19" s="112"/>
      <c r="X19" s="112"/>
      <c r="Y19" s="112"/>
      <c r="Z19" s="112"/>
    </row>
    <row r="20" spans="1:26" ht="85.5" customHeight="1">
      <c r="A20" s="118" t="s">
        <v>771</v>
      </c>
      <c r="B20" s="117">
        <v>0</v>
      </c>
      <c r="C20" s="117" t="s">
        <v>772</v>
      </c>
      <c r="D20" s="119" t="s">
        <v>773</v>
      </c>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1:26" ht="15.75" customHeight="1">
      <c r="A21" s="444" t="s">
        <v>556</v>
      </c>
      <c r="B21" s="521"/>
      <c r="C21" s="521"/>
      <c r="D21" s="522"/>
      <c r="E21" s="112"/>
      <c r="F21" s="112"/>
      <c r="G21" s="112"/>
      <c r="H21" s="112"/>
      <c r="I21" s="112"/>
      <c r="J21" s="112"/>
      <c r="K21" s="112"/>
      <c r="L21" s="112"/>
      <c r="M21" s="112"/>
      <c r="N21" s="112"/>
      <c r="O21" s="112"/>
      <c r="P21" s="112"/>
      <c r="Q21" s="112"/>
      <c r="R21" s="112"/>
      <c r="S21" s="112"/>
      <c r="T21" s="112"/>
      <c r="U21" s="112"/>
      <c r="V21" s="112"/>
      <c r="W21" s="112"/>
      <c r="X21" s="112"/>
      <c r="Y21" s="112"/>
      <c r="Z21" s="112"/>
    </row>
    <row r="22" spans="1:26" ht="15.75" customHeight="1">
      <c r="A22" s="118" t="s">
        <v>557</v>
      </c>
      <c r="B22" s="117">
        <v>0.5</v>
      </c>
      <c r="C22" s="117" t="s">
        <v>774</v>
      </c>
      <c r="D22" s="122" t="s">
        <v>775</v>
      </c>
      <c r="E22" s="112"/>
      <c r="F22" s="112"/>
      <c r="G22" s="112"/>
      <c r="H22" s="112"/>
      <c r="I22" s="112"/>
      <c r="J22" s="112"/>
      <c r="K22" s="112"/>
      <c r="L22" s="112"/>
      <c r="M22" s="112"/>
      <c r="N22" s="112"/>
      <c r="O22" s="112"/>
      <c r="P22" s="112"/>
      <c r="Q22" s="112"/>
      <c r="R22" s="112"/>
      <c r="S22" s="112"/>
      <c r="T22" s="112"/>
      <c r="U22" s="112"/>
      <c r="V22" s="112"/>
      <c r="W22" s="112"/>
      <c r="X22" s="112"/>
      <c r="Y22" s="112"/>
      <c r="Z22" s="112"/>
    </row>
    <row r="23" spans="1:26" ht="15.75" customHeight="1">
      <c r="A23" s="118" t="s">
        <v>776</v>
      </c>
      <c r="B23" s="117">
        <v>0.5</v>
      </c>
      <c r="C23" s="117" t="s">
        <v>777</v>
      </c>
      <c r="D23" s="119" t="s">
        <v>778</v>
      </c>
      <c r="E23" s="112"/>
      <c r="F23" s="112"/>
      <c r="G23" s="112"/>
      <c r="H23" s="112"/>
      <c r="I23" s="112"/>
      <c r="J23" s="112"/>
      <c r="K23" s="112"/>
      <c r="L23" s="112"/>
      <c r="M23" s="112"/>
      <c r="N23" s="112"/>
      <c r="O23" s="112"/>
      <c r="P23" s="112"/>
      <c r="Q23" s="112"/>
      <c r="R23" s="112"/>
      <c r="S23" s="112"/>
      <c r="T23" s="112"/>
      <c r="U23" s="112"/>
      <c r="V23" s="112"/>
      <c r="W23" s="112"/>
      <c r="X23" s="112"/>
      <c r="Y23" s="112"/>
      <c r="Z23" s="112"/>
    </row>
    <row r="24" spans="1:26" ht="15.75" customHeight="1">
      <c r="A24" s="118" t="s">
        <v>779</v>
      </c>
      <c r="B24" s="117">
        <v>0</v>
      </c>
      <c r="C24" s="117" t="s">
        <v>780</v>
      </c>
      <c r="D24" s="117" t="s">
        <v>629</v>
      </c>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26" ht="30.75" customHeight="1">
      <c r="A25" s="118" t="s">
        <v>781</v>
      </c>
      <c r="B25" s="117">
        <v>0</v>
      </c>
      <c r="C25" s="117" t="s">
        <v>609</v>
      </c>
      <c r="D25" s="117"/>
      <c r="E25" s="112"/>
      <c r="F25" s="112"/>
      <c r="G25" s="112"/>
      <c r="H25" s="112"/>
      <c r="I25" s="112"/>
      <c r="J25" s="112"/>
      <c r="K25" s="112"/>
      <c r="L25" s="112"/>
      <c r="M25" s="112"/>
      <c r="N25" s="112"/>
      <c r="O25" s="112"/>
      <c r="P25" s="112"/>
      <c r="Q25" s="112"/>
      <c r="R25" s="112"/>
      <c r="S25" s="112"/>
      <c r="T25" s="112"/>
      <c r="U25" s="112"/>
      <c r="V25" s="112"/>
      <c r="W25" s="112"/>
      <c r="X25" s="112"/>
      <c r="Y25" s="112"/>
      <c r="Z25" s="112"/>
    </row>
    <row r="26" spans="1:26" ht="15.75" customHeight="1">
      <c r="A26" s="116" t="s">
        <v>782</v>
      </c>
      <c r="B26" s="442">
        <f>SUM(B4,B6:B7,B9,B10,B11:B13,B14:B20,B22:B23)</f>
        <v>6</v>
      </c>
      <c r="C26" s="521"/>
      <c r="D26" s="522"/>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1:26" ht="15.75" customHeight="1">
      <c r="A27" s="116" t="s">
        <v>244</v>
      </c>
      <c r="B27" s="448">
        <f>B26/16*100</f>
        <v>37.5</v>
      </c>
      <c r="C27" s="523"/>
      <c r="D27" s="524"/>
      <c r="E27" s="112"/>
      <c r="F27" s="112"/>
      <c r="G27" s="112"/>
      <c r="H27" s="112"/>
      <c r="I27" s="112"/>
      <c r="J27" s="112"/>
      <c r="K27" s="112"/>
      <c r="L27" s="112"/>
      <c r="M27" s="112"/>
      <c r="N27" s="112"/>
      <c r="O27" s="112"/>
      <c r="P27" s="112"/>
      <c r="Q27" s="112"/>
      <c r="R27" s="112"/>
      <c r="S27" s="112"/>
      <c r="T27" s="112"/>
      <c r="U27" s="112"/>
      <c r="V27" s="112"/>
      <c r="W27" s="112"/>
      <c r="X27" s="112"/>
      <c r="Y27" s="112"/>
      <c r="Z27" s="112"/>
    </row>
    <row r="28" spans="1:26" ht="15.75" customHeight="1">
      <c r="A28" s="116" t="s">
        <v>139</v>
      </c>
      <c r="B28" s="442">
        <v>2</v>
      </c>
      <c r="C28" s="521"/>
      <c r="D28" s="522"/>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1:26" ht="15.75" customHeight="1">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ht="15.75" customHeight="1">
      <c r="A30" s="443" t="s">
        <v>783</v>
      </c>
      <c r="B30" s="524"/>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row>
    <row r="31" spans="1:26" ht="15.75" customHeight="1">
      <c r="A31" s="114" t="s">
        <v>784</v>
      </c>
      <c r="B31" s="113">
        <f>SUM(B26)</f>
        <v>6</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row>
    <row r="32" spans="1:26" ht="15.75" customHeight="1">
      <c r="A32" s="114" t="s">
        <v>244</v>
      </c>
      <c r="B32" s="236">
        <f>6/17*100</f>
        <v>35.294117647058826</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1:26" ht="15.75" customHeight="1">
      <c r="A33" s="237" t="s">
        <v>191</v>
      </c>
      <c r="B33" s="238">
        <v>2</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row>
    <row r="34" spans="1:26" ht="15.75" customHeight="1">
      <c r="A34" s="127"/>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row>
    <row r="35" spans="1:26" ht="15.75" customHeight="1">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row>
    <row r="36" spans="1:26" ht="15.75" customHeight="1">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row>
    <row r="37" spans="1:26" ht="15.75" customHeight="1">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row>
    <row r="38" spans="1:26" ht="15.75" customHeight="1">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row>
    <row r="39" spans="1:26" ht="15.75"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row>
    <row r="40" spans="1:26" ht="15.75" customHeight="1">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row>
    <row r="41" spans="1:26" ht="15.75" customHeight="1">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5.75" customHeight="1">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row>
    <row r="43" spans="1:26" ht="15.75"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ht="15.75" customHeight="1">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row>
    <row r="45" spans="1:26" ht="15.75" customHeight="1">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ht="15.75" customHeight="1">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row>
    <row r="47" spans="1:26" ht="15.75" customHeight="1">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row>
    <row r="48" spans="1:26" ht="15.75" customHeight="1">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row>
    <row r="49" spans="1:26" ht="15.75" customHeight="1">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row>
    <row r="50" spans="1:26" ht="15.75" customHeight="1">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row>
    <row r="51" spans="1:26" ht="15.75"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row>
    <row r="52" spans="1:26" ht="15.75" customHeight="1">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row>
    <row r="53" spans="1:26" ht="15.75" customHeight="1">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row>
    <row r="54" spans="1:26" ht="15.75"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row>
    <row r="55" spans="1:26" ht="15.75"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row>
    <row r="56" spans="1:26" ht="15.75"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row>
    <row r="57" spans="1:26" ht="15.75"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row>
    <row r="58" spans="1:26" ht="15.75" customHeight="1">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row>
    <row r="59" spans="1:26" ht="15.75" customHeight="1">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row>
    <row r="60" spans="1:26" ht="15.75" customHeight="1">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row>
    <row r="61" spans="1:26" ht="15.7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ht="15.75" customHeight="1">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row>
    <row r="63" spans="1:26" ht="15.75"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row>
    <row r="64" spans="1:26" ht="15.75" customHeight="1">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row>
    <row r="65" spans="1:26" ht="15.75" customHeight="1">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row>
    <row r="66" spans="1:26" ht="15.75" customHeight="1">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row>
    <row r="67" spans="1:26" ht="15.75"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row>
    <row r="68" spans="1:26" ht="15.75" customHeight="1">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row>
    <row r="69" spans="1:26" ht="15.75" customHeight="1">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1:26" ht="15.75" customHeight="1">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row>
    <row r="71" spans="1:26" ht="15.75" customHeight="1">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row>
    <row r="72" spans="1:26" ht="15.75" customHeight="1">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1:26" ht="15.75" customHeight="1">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1:26" ht="15.75" customHeight="1">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ht="15.75"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ht="15.75" customHeight="1">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1:26" ht="15.75" customHeight="1">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1:26" ht="15.75" customHeight="1">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1:26" ht="15.75" customHeight="1">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row r="80" spans="1:26" ht="15.75" customHeight="1">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row>
    <row r="81" spans="1:26" ht="15.75" customHeight="1">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ht="15.75" customHeight="1">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row>
    <row r="83" spans="1:26" ht="15.75" customHeight="1">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row>
    <row r="84" spans="1:26" ht="15.75" customHeight="1">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row>
    <row r="85" spans="1:26" ht="15.75" customHeight="1">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row>
    <row r="86" spans="1:26" ht="15.75" customHeight="1">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row>
    <row r="87" spans="1:26" ht="15.7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row>
    <row r="88" spans="1:26" ht="15.75" customHeight="1">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row>
    <row r="89" spans="1:26" ht="15.75" customHeight="1">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row>
    <row r="90" spans="1:26" ht="15.75" customHeight="1">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row>
    <row r="91" spans="1:26" ht="15.75" customHeight="1">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row>
    <row r="92" spans="1:26" ht="15.75" customHeight="1">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row>
    <row r="93" spans="1:26" ht="15.75" customHeight="1">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row>
    <row r="94" spans="1:26" ht="15.75" customHeight="1">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row>
    <row r="95" spans="1:26" ht="15.75" customHeight="1">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row>
    <row r="96" spans="1:26" ht="15.75" customHeight="1">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row>
    <row r="97" spans="1:26" ht="15.75" customHeight="1">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row>
    <row r="98" spans="1:26" ht="15.75" customHeight="1">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1:26" ht="15.7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row>
    <row r="100" spans="1:26" ht="15.7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5.75" customHeight="1">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5.75" customHeight="1">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ht="15.75" customHeight="1">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ht="15.75" customHeight="1">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ht="15.7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ht="15.7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ht="15.7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ht="15.7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ht="15.7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ht="15.75" customHeight="1">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ht="15.7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ht="15.75" customHeight="1">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ht="15.75" customHeight="1">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5.75" customHeight="1">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ht="15.75" customHeight="1">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ht="15.75" customHeight="1">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ht="15.75" customHeight="1">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ht="15.75" customHeight="1">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ht="15.75" customHeight="1">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ht="15.75" customHeight="1">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ht="15.75" customHeight="1">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ht="15.75" customHeight="1">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ht="15.7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ht="15.75" customHeight="1">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ht="15.75" customHeight="1">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ht="15.75" customHeight="1">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ht="15.75" customHeight="1">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ht="15.75" customHeight="1">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5.75" customHeight="1">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ht="15.75" customHeight="1">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ht="15.75" customHeight="1">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ht="15.75" customHeight="1">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ht="15.75" customHeight="1">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ht="15.75" customHeight="1">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ht="15.7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15.75" customHeight="1">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5.75" customHeight="1">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ht="15.75" customHeigh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ht="15.75" customHeight="1">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ht="15.75" customHeight="1">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ht="15.75" customHeight="1">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ht="15.75" customHeight="1">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5.75" customHeight="1">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ht="15.75" customHeight="1">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ht="15.75" customHeight="1">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ht="15.75" customHeight="1">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ht="15.75" customHeight="1">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ht="15.75" customHeight="1">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ht="15.75" customHeight="1">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5.75" customHeight="1">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ht="15.75" customHeight="1">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ht="15.75" customHeight="1">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ht="15.75" customHeight="1">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5.75" customHeight="1">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ht="15.75" customHeight="1">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ht="15.75" customHeight="1">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ht="15.75" customHeight="1">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ht="15.75" customHeight="1">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ht="15.75" customHeight="1">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ht="15.75" customHeight="1">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ht="15.75" customHeight="1">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ht="15.75" customHeight="1">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ht="15.75" customHeight="1">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ht="15.75" customHeight="1">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5.75" customHeight="1">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ht="15.75" customHeight="1">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ht="15.75" customHeight="1">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ht="15.75" customHeight="1">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ht="15.75" customHeight="1">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ht="15.75" customHeight="1">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ht="15.75" customHeight="1">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ht="15.75" customHeight="1">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ht="15.75" customHeight="1">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ht="15.75" customHeight="1">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ht="15.75" customHeight="1">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ht="15.75" customHeight="1">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ht="15.75" customHeight="1">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ht="15.75" customHeight="1">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ht="15.75" customHeight="1">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ht="15.75" customHeight="1">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5.75" customHeight="1">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ht="15.75" customHeight="1">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ht="15.75" customHeight="1">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ht="15.75" customHeight="1">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ht="15.75" customHeight="1">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ht="15.75" customHeight="1">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ht="15.75" customHeight="1">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ht="15.75" customHeight="1">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ht="15.75" customHeight="1">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ht="15.75" customHeight="1">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ht="15.75" customHeight="1">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ht="15.75" customHeight="1">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ht="15.75" customHeight="1">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ht="15.75" customHeight="1">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ht="15.75" customHeight="1">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ht="15.75" customHeight="1">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ht="15.75" customHeight="1">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ht="15.75" customHeight="1">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ht="15.75" customHeight="1">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ht="15.75" customHeight="1">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ht="15.75" customHeight="1">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ht="15.75" customHeight="1">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ht="15.75" customHeight="1">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ht="15.75" customHeight="1">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ht="15.75" customHeight="1">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ht="15.75" customHeight="1">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ht="15.75" customHeight="1">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ht="15.75" customHeight="1">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ht="15.75" customHeight="1">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ht="15.75"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ht="15.75" customHeight="1">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ht="15.75" customHeight="1">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ht="15.75" customHeight="1">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ht="15.75" customHeight="1">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ht="15.75" customHeight="1">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ht="15.75" customHeight="1">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ht="15.75" customHeight="1">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ht="15.75" customHeight="1">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ht="15.75" customHeight="1">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ht="15.75" customHeight="1">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ht="15.75" customHeight="1">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ht="15.75" customHeight="1">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ht="15.75" customHeight="1">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ht="15.75" customHeight="1">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ht="15.75" customHeight="1">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ht="15.75" customHeight="1">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ht="15.75" customHeight="1">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ht="15.75" customHeight="1">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ht="15.75" customHeight="1">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ht="15.75" customHeight="1">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ht="15.75" customHeight="1">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row>
    <row r="232" spans="1:26" ht="15.75" customHeight="1">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row>
    <row r="233" spans="1:26" ht="15.75" customHeight="1">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row>
    <row r="234" spans="1:26" ht="15.7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row>
    <row r="235" spans="1:26" ht="15.7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row>
    <row r="236" spans="1:26" ht="15.7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row>
    <row r="237" spans="1:26" ht="15.7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row>
    <row r="238" spans="1:26" ht="15.7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row>
    <row r="239" spans="1:26" ht="15.7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row>
    <row r="240" spans="1:26" ht="15.7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row>
    <row r="241" spans="1:26" ht="15.7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row>
    <row r="242" spans="1:26" ht="15.7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row>
    <row r="243" spans="1:26" ht="15.7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row>
    <row r="244" spans="1:26" ht="15.7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row>
    <row r="245" spans="1:26" ht="15.7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row>
    <row r="246" spans="1:26" ht="15.7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row>
    <row r="247" spans="1:26" ht="15.7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row>
    <row r="248" spans="1:26" ht="15.7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row>
    <row r="249" spans="1:26" ht="15.7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row>
    <row r="250" spans="1:26" ht="15.7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row>
    <row r="251" spans="1:26" ht="15.7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row>
    <row r="252" spans="1:26" ht="15.7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row>
    <row r="253" spans="1:26" ht="15.7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row>
    <row r="254" spans="1:26" ht="15.7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spans="1:26" ht="15.7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spans="1:26" ht="15.7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spans="1:26" ht="15.7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spans="1:26" ht="15.7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spans="1:26" ht="15.7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row>
    <row r="260" spans="1:26" ht="15.7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row>
    <row r="261" spans="1:26" ht="15.7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row>
    <row r="262" spans="1:26" ht="15.7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row>
    <row r="263" spans="1:26" ht="15.7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row>
    <row r="264" spans="1:26" ht="15.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row>
    <row r="265" spans="1:26" ht="15.75" customHeight="1">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row>
    <row r="266" spans="1:26" ht="15.75" customHeight="1">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row>
    <row r="267" spans="1:26" ht="15.75" customHeight="1">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row>
    <row r="268" spans="1:26" ht="15.75"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row>
    <row r="269" spans="1:26" ht="15.75" customHeight="1">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row>
    <row r="270" spans="1:26" ht="15.75" customHeight="1">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row>
    <row r="271" spans="1:26" ht="15.75" customHeight="1">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row>
    <row r="272" spans="1:26" ht="15.75" customHeight="1">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row>
    <row r="273" spans="1:26" ht="15.75" customHeight="1">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row>
    <row r="274" spans="1:26" ht="15.75" customHeight="1">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row>
    <row r="275" spans="1:26" ht="15.75" customHeight="1">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row>
    <row r="276" spans="1:26" ht="15.75" customHeight="1">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row>
    <row r="277" spans="1:26" ht="15.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row>
    <row r="278" spans="1:26" ht="15.75" customHeight="1">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row>
    <row r="279" spans="1:26" ht="15.75"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row>
    <row r="280" spans="1:26" ht="15.75" customHeight="1">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row>
    <row r="281" spans="1:26" ht="15.75" customHeight="1">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row>
    <row r="282" spans="1:26" ht="15.75" customHeight="1">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row>
    <row r="283" spans="1:26" ht="15.75" customHeight="1">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row>
    <row r="284" spans="1:26" ht="15.75" customHeight="1">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row>
    <row r="285" spans="1:26" ht="15.75" customHeight="1">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row>
    <row r="286" spans="1:26" ht="15.75" customHeight="1">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row>
    <row r="287" spans="1:26" ht="15.75" customHeight="1">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row>
    <row r="288" spans="1:26" ht="15.75" customHeight="1">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row>
    <row r="289" spans="1:26" ht="15.75" customHeight="1">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row>
    <row r="290" spans="1:26" ht="15.75" customHeight="1">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row>
    <row r="291" spans="1:26" ht="15.75" customHeight="1">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row>
    <row r="292" spans="1:26" ht="15.75" customHeight="1">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spans="1:26" ht="15.75" customHeight="1">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spans="1:26" ht="15.75" customHeight="1">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spans="1:26" ht="15.75"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spans="1:26" ht="15.75" customHeight="1">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spans="1:26" ht="15.75" customHeight="1">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spans="1:26" ht="15.75" customHeight="1">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spans="1:26" ht="15.75" customHeight="1">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spans="1:26" ht="15.75" customHeight="1">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spans="1:26" ht="15.75" customHeight="1">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spans="1:26" ht="15.75" customHeight="1">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spans="1:26" ht="15.75" customHeight="1">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spans="1:26" ht="15.75" customHeight="1">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spans="1:26" ht="15.75" customHeight="1">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spans="1:26" ht="15.75" customHeight="1">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spans="1:26" ht="15.75" customHeight="1">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1:26" ht="15.75" customHeight="1">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spans="1:26" ht="15.75" customHeight="1">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spans="1:26" ht="15.75" customHeight="1">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spans="1:26" ht="15.75" customHeight="1">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spans="1:26" ht="15.75" customHeight="1">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spans="1:26" ht="15.75" customHeight="1">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spans="1:26" ht="15.75" customHeight="1">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spans="1:26" ht="15.75" customHeight="1">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spans="1:26" ht="15.75" customHeight="1">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spans="1:26" ht="15.75" customHeight="1">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spans="1:26" ht="15.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spans="1:26" ht="15.75" customHeight="1">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spans="1:26" ht="15.75" customHeight="1">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spans="1:26" ht="15.75" customHeight="1">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spans="1:26" ht="15.75" customHeight="1">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spans="1:26" ht="15.75" customHeight="1">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spans="1:26" ht="15.75" customHeight="1">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spans="1:26" ht="15.75" customHeight="1">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spans="1:26" ht="15.75"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spans="1:26" ht="15.75" customHeight="1">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spans="1:26" ht="15.75" customHeight="1">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spans="1:26" ht="15.75" customHeight="1">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spans="1:26" ht="15.75" customHeight="1">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spans="1:26" ht="15.75" customHeight="1">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spans="1:26" ht="15.75" customHeight="1">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spans="1:26" ht="15.75" customHeight="1">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spans="1:26" ht="15.75" customHeight="1">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spans="1:26" ht="15.75" customHeight="1">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spans="1:26" ht="15.75" customHeight="1">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spans="1:26" ht="15.75" customHeight="1">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spans="1:26" ht="15.75" customHeight="1">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spans="1:26" ht="15.75" customHeight="1">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spans="1:26" ht="15.75" customHeight="1">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spans="1:26" ht="15.75" customHeight="1">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spans="1:26" ht="15.75" customHeight="1">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spans="1:26" ht="15.75" customHeight="1">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spans="1:26" ht="15.75" customHeight="1">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spans="1:26" ht="15.75" customHeight="1">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spans="1:26" ht="15.75" customHeight="1">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spans="1:26" ht="15.75" customHeight="1">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spans="1:26" ht="15.75" customHeight="1">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spans="1:26" ht="15.75" customHeight="1">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spans="1:26" ht="15.75" customHeight="1">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spans="1:26" ht="15.75" customHeight="1">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ht="15.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spans="1:26" ht="15.75" customHeight="1">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spans="1:26" ht="15.75" customHeight="1">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spans="1:26" ht="15.75" customHeight="1">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spans="1:26" ht="15.75" customHeight="1">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spans="1:26" ht="15.75"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spans="1:26" ht="15.75" customHeight="1">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1:26" ht="15.75" customHeight="1">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spans="1:26" ht="15.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spans="1:26" ht="15.75" customHeight="1">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spans="1:26" ht="15.75" customHeight="1">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spans="1:26" ht="15.75" customHeight="1">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spans="1:26" ht="15.75" customHeight="1">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spans="1:26" ht="15.75" customHeight="1">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spans="1:26" ht="15.75" customHeight="1">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spans="1:26" ht="15.75" customHeight="1">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spans="1:26" ht="15.75" customHeight="1">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spans="1:26" ht="15.75" customHeight="1">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spans="1:26" ht="15.75" customHeight="1">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spans="1:26" ht="15.75" customHeight="1">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spans="1:26" ht="15.75" customHeight="1">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spans="1:26" ht="15.75" customHeight="1">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spans="1:26" ht="15.75" customHeight="1">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spans="1:26" ht="15.75" customHeight="1">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spans="1:26" ht="15.75" customHeight="1">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spans="1:26" ht="15.75" customHeight="1">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spans="1:26" ht="15.75" customHeight="1">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spans="1:26" ht="15.75" customHeight="1">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spans="1:26" ht="15.75" customHeight="1">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spans="1:26" ht="15.75" customHeight="1">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spans="1:26" ht="15.75" customHeight="1">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spans="1:26" ht="15.75" customHeight="1">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spans="1:26" ht="15.75" customHeight="1">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spans="1:26" ht="15.75" customHeight="1">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spans="1:26" ht="15.75" customHeight="1">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spans="1:26" ht="15.75" customHeight="1">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spans="1:26" ht="15.75" customHeight="1">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spans="1:26" ht="15.75" customHeight="1">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spans="1:26" ht="15.75" customHeight="1">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ht="15.75" customHeight="1">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spans="1:26" ht="15.75" customHeight="1">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spans="1:26" ht="15.75" customHeight="1">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spans="1:26" ht="15.75" customHeight="1">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spans="1:26" ht="15.75" customHeight="1">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spans="1:26" ht="15.75" customHeight="1">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spans="1:26" ht="15.75" customHeight="1">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spans="1:26" ht="15.75" customHeight="1">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spans="1:26" ht="15.75" customHeight="1">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spans="1:26" ht="15.75" customHeight="1">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spans="1:26" ht="15.75" customHeight="1">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spans="1:26" ht="15.75" customHeight="1">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spans="1:26" ht="15.75" customHeight="1">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spans="1:26" ht="15.75" customHeight="1">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spans="1:26" ht="15.75" customHeight="1">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spans="1:26" ht="15.75" customHeight="1">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spans="1:26" ht="15.75" customHeight="1">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spans="1:26" ht="15.75" customHeight="1">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spans="1:26" ht="15.75" customHeight="1">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spans="1:26" ht="15.75" customHeight="1">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spans="1:26" ht="15.75" customHeight="1">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spans="1:26" ht="15.75" customHeight="1">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spans="1:26" ht="15.75" customHeight="1">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spans="1:26" ht="15.75" customHeight="1">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spans="1:26" ht="15.75" customHeight="1">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spans="1:26" ht="15.75" customHeight="1">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spans="1:26" ht="15.75" customHeight="1">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spans="1:26" ht="15.75" customHeight="1">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spans="1:26" ht="15.75" customHeight="1">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spans="1:26" ht="15.75" customHeight="1">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spans="1:26" ht="15.75" customHeight="1">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spans="1:26" ht="15.75" customHeight="1">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spans="1:26" ht="15.75" customHeight="1">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spans="1:26" ht="15.75" customHeight="1">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spans="1:26" ht="15.75" customHeight="1">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spans="1:26" ht="15.75" customHeight="1">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spans="1:26" ht="15.75" customHeight="1">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spans="1:26" ht="15.75" customHeight="1">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spans="1:26" ht="15.75" customHeight="1">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spans="1:26" ht="15.75" customHeight="1">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spans="1:26" ht="15.75" customHeight="1">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spans="1:26" ht="15.75" customHeight="1">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spans="1:26" ht="15.75" customHeight="1">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spans="1:26" ht="15.75" customHeight="1">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spans="1:26" ht="15.75" customHeight="1">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spans="1:26" ht="15.75" customHeight="1">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spans="1:26" ht="15.75" customHeight="1">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spans="1:26" ht="15.75" customHeight="1">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spans="1:26" ht="15.75" customHeight="1">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spans="1:26" ht="15.75" customHeight="1">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spans="1:26" ht="15.75" customHeight="1">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spans="1:26" ht="15.75" customHeight="1">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spans="1:26" ht="15.75" customHeight="1">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spans="1:26" ht="15.75" customHeight="1">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spans="1:26" ht="15.75" customHeight="1">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spans="1:26" ht="15.75" customHeight="1">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spans="1:26" ht="15.75" customHeight="1">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spans="1:26" ht="15.75" customHeight="1">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spans="1:26" ht="15.75" customHeight="1">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spans="1:26" ht="15.75" customHeight="1">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spans="1:26" ht="15.75" customHeight="1">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spans="1:26" ht="15.75" customHeight="1">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spans="1:26" ht="15.75" customHeight="1">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spans="1:26" ht="15.75" customHeight="1">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spans="1:26" ht="15.75" customHeight="1">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spans="1:26" ht="15.75" customHeight="1">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spans="1:26" ht="15.75" customHeight="1">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spans="1:26" ht="15.75" customHeight="1">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spans="1:26" ht="15.75" customHeight="1">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spans="1:26" ht="15.75" customHeight="1">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spans="1:26" ht="15.75" customHeight="1">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spans="1:26" ht="15.75" customHeight="1">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spans="1:26" ht="15.75" customHeight="1">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spans="1:26" ht="15.75" customHeight="1">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spans="1:26" ht="15.75" customHeight="1">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spans="1:26" ht="15.75" customHeight="1">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spans="1:26" ht="15.75" customHeight="1">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spans="1:26" ht="15.75" customHeight="1">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spans="1:26" ht="15.75" customHeight="1">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spans="1:26" ht="15.75" customHeight="1">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spans="1:26" ht="15.75" customHeight="1">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spans="1:26" ht="15.75" customHeight="1">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spans="1:26" ht="15.75" customHeight="1">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spans="1:26" ht="15.75" customHeight="1">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spans="1:26" ht="15.75" customHeight="1">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spans="1:26" ht="15.75" customHeight="1">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spans="1:26" ht="15.75" customHeight="1">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spans="1:26" ht="15.75" customHeight="1">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spans="1:26" ht="15.75" customHeight="1">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spans="1:26" ht="15.75" customHeight="1">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spans="1:26" ht="15.75" customHeight="1">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spans="1:26" ht="15.75" customHeight="1">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spans="1:26" ht="15.75" customHeight="1">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spans="1:26" ht="15.75" customHeight="1">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spans="1:26" ht="15.75" customHeight="1">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spans="1:26" ht="15.75" customHeight="1">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spans="1:26" ht="15.75" customHeight="1">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spans="1:26" ht="15.75" customHeight="1">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spans="1:26" ht="15.75" customHeight="1">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spans="1:26" ht="15.75" customHeight="1">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spans="1:26" ht="15.75" customHeight="1">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spans="1:26" ht="15.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spans="1:26" ht="15.75" customHeight="1">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spans="1:26" ht="15.75" customHeight="1">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spans="1:26" ht="15.75" customHeight="1">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spans="1:26" ht="15.75" customHeight="1">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spans="1:26" ht="15.75" customHeight="1">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spans="1:26" ht="15.75" customHeight="1">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spans="1:26" ht="15.75" customHeight="1">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spans="1:26" ht="15.75" customHeight="1">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spans="1:26" ht="15.75" customHeight="1">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spans="1:26" ht="15.75" customHeight="1">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spans="1:26" ht="15.75" customHeight="1">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spans="1:26" ht="15.75" customHeight="1">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spans="1:26" ht="15.75" customHeight="1">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spans="1:26" ht="15.75" customHeight="1">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spans="1:26" ht="15.75" customHeight="1">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spans="1:26" ht="15.75" customHeight="1">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spans="1:26" ht="15.75" customHeight="1">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spans="1:26" ht="15.75" customHeight="1">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spans="1:26" ht="15.75" customHeight="1">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spans="1:26" ht="15.75" customHeight="1">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spans="1:26" ht="15.75" customHeight="1">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spans="1:26" ht="15.75" customHeight="1">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spans="1:26" ht="15.75" customHeight="1">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spans="1:26" ht="15.75" customHeight="1">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spans="1:26" ht="15.75" customHeight="1">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spans="1:26" ht="15.75" customHeight="1">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spans="1:26" ht="15.75" customHeight="1">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spans="1:26" ht="15.75" customHeight="1">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spans="1:26" ht="15.75" customHeight="1">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spans="1:26" ht="15.75" customHeight="1">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spans="1:26" ht="15.75" customHeight="1">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spans="1:26" ht="15.75" customHeight="1">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spans="1:26" ht="15.75" customHeight="1">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spans="1:26" ht="15.75" customHeight="1">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spans="1:26" ht="15.75" customHeight="1">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spans="1:26" ht="15.75" customHeight="1">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spans="1:26" ht="15.75" customHeight="1">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spans="1:26" ht="15.75" customHeight="1">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spans="1:26" ht="15.75" customHeight="1">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spans="1:26" ht="15.75" customHeight="1">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spans="1:26" ht="15.75" customHeight="1">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spans="1:26" ht="15.75" customHeight="1">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spans="1:26" ht="15.75" customHeight="1">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spans="1:26" ht="15.75" customHeight="1">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spans="1:26" ht="15.75" customHeight="1">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spans="1:26" ht="15.75" customHeight="1">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spans="1:26" ht="15.75" customHeight="1">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spans="1:26" ht="15.75" customHeight="1">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spans="1:26" ht="15.75" customHeight="1">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spans="1:26" ht="15.75" customHeight="1">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spans="1:26" ht="15.75" customHeight="1">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spans="1:26" ht="15.75" customHeight="1">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spans="1:26" ht="15.75" customHeight="1">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spans="1:26" ht="15.75" customHeight="1">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spans="1:26" ht="15.75" customHeight="1">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spans="1:26" ht="15.75" customHeight="1">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spans="1:26" ht="15.75" customHeight="1">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spans="1:26" ht="15.75" customHeight="1">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spans="1:26" ht="15.75" customHeight="1">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spans="1:26" ht="15.75" customHeight="1">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spans="1:26" ht="15.75" customHeight="1">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spans="1:26" ht="15.75" customHeight="1">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spans="1:26" ht="15.75" customHeight="1">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spans="1:26" ht="15.75" customHeight="1">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spans="1:26" ht="15.75" customHeight="1">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spans="1:26" ht="15.75" customHeight="1">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spans="1:26" ht="15.75" customHeight="1">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spans="1:26" ht="15.75" customHeight="1">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spans="1:26" ht="15.75" customHeight="1">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spans="1:26" ht="15.75" customHeight="1">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spans="1:26" ht="15.75" customHeight="1">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spans="1:26" ht="15.75" customHeight="1">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spans="1:26" ht="15.75" customHeight="1">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spans="1:26" ht="15.75" customHeight="1">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spans="1:26" ht="15.75" customHeight="1">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spans="1:26" ht="15.75" customHeight="1">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spans="1:26" ht="15.75" customHeight="1">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spans="1:26" ht="15.75" customHeight="1">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spans="1:26" ht="15.75" customHeight="1">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spans="1:26" ht="15.75" customHeight="1">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spans="1:26" ht="15.75" customHeight="1">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spans="1:26" ht="15.75" customHeight="1">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spans="1:26" ht="15.75" customHeight="1">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spans="1:26" ht="15.75" customHeight="1">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spans="1:26" ht="15.75" customHeight="1">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spans="1:26" ht="15.75" customHeight="1">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spans="1:26" ht="15.75" customHeight="1">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spans="1:26" ht="15.75" customHeight="1">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spans="1:26" ht="15.75" customHeight="1">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spans="1:26" ht="15.75" customHeight="1">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spans="1:26" ht="15.75" customHeight="1">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spans="1:26" ht="15.75" customHeight="1">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spans="1:26" ht="15.75" customHeight="1">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spans="1:26" ht="15.75" customHeight="1">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spans="1:26" ht="15.75" customHeight="1">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spans="1:26" ht="15.75" customHeight="1">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spans="1:26" ht="15.75" customHeight="1">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spans="1:26" ht="15.75" customHeight="1">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spans="1:26" ht="15.75" customHeight="1">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spans="1:26" ht="15.75" customHeight="1">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spans="1:26" ht="15.75" customHeight="1">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spans="1:26" ht="15.75" customHeight="1">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spans="1:26" ht="15.75" customHeight="1">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spans="1:26" ht="15.75" customHeight="1">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spans="1:26" ht="15.75" customHeight="1">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spans="1:26" ht="15.75" customHeight="1">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spans="1:26" ht="15.75" customHeight="1">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spans="1:26" ht="15.75" customHeight="1">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spans="1:26" ht="15.75" customHeight="1">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spans="1:26" ht="15.75" customHeight="1">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spans="1:26" ht="15.75" customHeight="1">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spans="1:26" ht="15.75" customHeight="1">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spans="1:26" ht="15.75" customHeight="1">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spans="1:26" ht="15.75" customHeight="1">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spans="1:26" ht="15.75" customHeight="1">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spans="1:26" ht="15.75" customHeight="1">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spans="1:26" ht="15.75" customHeight="1">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spans="1:26" ht="15.75" customHeight="1">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spans="1:26" ht="15.75" customHeight="1">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spans="1:26" ht="15.75" customHeight="1">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spans="1:26" ht="15.75" customHeight="1">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spans="1:26" ht="15.75" customHeight="1">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spans="1:26" ht="15.75" customHeight="1">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spans="1:26" ht="15.75" customHeight="1">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spans="1:26" ht="15.75" customHeight="1">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spans="1:26" ht="15.75" customHeight="1">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spans="1:26" ht="15.75" customHeight="1">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spans="1:26" ht="15.75" customHeight="1">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spans="1:26" ht="15.75" customHeight="1">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spans="1:26" ht="15.75" customHeight="1">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spans="1:26" ht="15.75" customHeight="1">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spans="1:26" ht="15.75" customHeight="1">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spans="1:26" ht="15.75" customHeight="1">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spans="1:26" ht="15.75" customHeight="1">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spans="1:26" ht="15.75" customHeight="1">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spans="1:26" ht="15.75" customHeight="1">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spans="1:26" ht="15.75" customHeight="1">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spans="1:26" ht="15.75" customHeight="1">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spans="1:26" ht="15.75" customHeight="1">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spans="1:26" ht="15.75" customHeight="1">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spans="1:26" ht="15.75" customHeight="1">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spans="1:26" ht="15.75" customHeight="1">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spans="1:26" ht="15.75" customHeight="1">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spans="1:26" ht="15.75" customHeight="1">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spans="1:26" ht="15.75" customHeight="1">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spans="1:26" ht="15.75" customHeight="1">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spans="1:26" ht="15.75" customHeight="1">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spans="1:26" ht="15.75" customHeight="1">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spans="1:26" ht="15.75" customHeight="1">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spans="1:26" ht="15.75" customHeight="1">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spans="1:26" ht="15.75" customHeight="1">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spans="1:26" ht="15.75" customHeight="1">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spans="1:26" ht="15.75" customHeight="1">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spans="1:26" ht="15.75" customHeight="1">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spans="1:26" ht="15.75" customHeight="1">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spans="1:26" ht="15.75" customHeight="1">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spans="1:26" ht="15.75" customHeight="1">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spans="1:26" ht="15.75" customHeight="1">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spans="1:26" ht="15.75" customHeight="1">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spans="1:26" ht="15.75" customHeight="1">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spans="1:26" ht="15.75" customHeight="1">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spans="1:26" ht="15.75" customHeight="1">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spans="1:26" ht="15.75" customHeight="1">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spans="1:26" ht="15.75" customHeight="1">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spans="1:26" ht="15.75" customHeight="1">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spans="1:26" ht="15.75" customHeight="1">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spans="1:26" ht="15.75" customHeight="1">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spans="1:26" ht="15.75" customHeight="1">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spans="1:26" ht="15.75" customHeight="1">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spans="1:26" ht="15.75" customHeight="1">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spans="1:26" ht="15.75" customHeight="1">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spans="1:26" ht="15.75" customHeight="1">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spans="1:26" ht="15.75" customHeight="1">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spans="1:26" ht="15.75" customHeight="1">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spans="1:26" ht="15.75" customHeight="1">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spans="1:26" ht="15.75" customHeight="1">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spans="1:26" ht="15.75" customHeight="1">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spans="1:26" ht="15.75" customHeight="1">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spans="1:26" ht="15.75" customHeight="1">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spans="1:26" ht="15.75" customHeight="1">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spans="1:26" ht="15.75" customHeight="1">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spans="1:26" ht="15.75" customHeight="1">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spans="1:26" ht="15.75" customHeight="1">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spans="1:26" ht="15.75" customHeight="1">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spans="1:26" ht="15.75" customHeight="1">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spans="1:26" ht="15.75" customHeight="1">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spans="1:26" ht="15.75" customHeight="1">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spans="1:26" ht="15.75" customHeight="1">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spans="1:26" ht="15.75" customHeight="1">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spans="1:26" ht="15.75" customHeight="1">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spans="1:26" ht="15.75" customHeight="1">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spans="1:26" ht="15.75" customHeight="1">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spans="1:26" ht="15.75" customHeight="1">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spans="1:26" ht="15.75" customHeight="1">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spans="1:26" ht="15.75" customHeight="1">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spans="1:26" ht="15.75" customHeight="1">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spans="1:26" ht="15.75" customHeight="1">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spans="1:26" ht="15.75" customHeight="1">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spans="1:26" ht="15.75" customHeight="1">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spans="1:26" ht="15.75" customHeight="1">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spans="1:26" ht="15.75" customHeight="1">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spans="1:26" ht="15.75" customHeight="1">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spans="1:26" ht="15.75" customHeight="1">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spans="1:26" ht="15.75" customHeight="1">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spans="1:26" ht="15.75" customHeight="1">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spans="1:26" ht="15.75" customHeight="1">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spans="1:26" ht="15.75" customHeight="1">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spans="1:26" ht="15.75" customHeight="1">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spans="1:26" ht="15.75" customHeight="1">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spans="1:26" ht="15.75" customHeight="1">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spans="1:26" ht="15.75" customHeight="1">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spans="1:26" ht="15.75" customHeight="1">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spans="1:26" ht="15.75" customHeight="1">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spans="1:26" ht="15.75" customHeight="1">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spans="1:26" ht="15.75" customHeight="1">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spans="1:26" ht="15.75" customHeight="1">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spans="1:26" ht="15.75" customHeight="1">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spans="1:26" ht="15.75" customHeight="1">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spans="1:26" ht="15.75" customHeight="1">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spans="1:26" ht="15.75" customHeight="1">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spans="1:26" ht="15.75" customHeight="1">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spans="1:26" ht="15.75" customHeight="1">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spans="1:26" ht="15.75" customHeight="1">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spans="1:26" ht="15.75" customHeight="1">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spans="1:26" ht="15.75" customHeight="1">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spans="1:26" ht="15.75" customHeight="1">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spans="1:26" ht="15.75" customHeight="1">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spans="1:26" ht="15.75" customHeight="1">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spans="1:26" ht="15.75" customHeight="1">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spans="1:26" ht="15.75" customHeight="1">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spans="1:26" ht="15.75" customHeight="1">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spans="1:26" ht="15.75" customHeight="1">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spans="1:26" ht="15.75" customHeight="1">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spans="1:26" ht="15.75" customHeight="1">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spans="1:26" ht="15.75" customHeight="1">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spans="1:26" ht="15.75" customHeight="1">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spans="1:26" ht="15.75" customHeight="1">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spans="1:26" ht="15.75" customHeight="1">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spans="1:26" ht="15.75" customHeight="1">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spans="1:26" ht="15.75" customHeight="1">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spans="1:26" ht="15.75" customHeight="1">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spans="1:26" ht="15.75" customHeight="1">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spans="1:26" ht="15.75" customHeight="1">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spans="1:26" ht="15.75" customHeight="1">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spans="1:26" ht="15.75" customHeight="1">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spans="1:26" ht="15.75" customHeight="1">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spans="1:26" ht="15.75" customHeight="1">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spans="1:26" ht="15.75" customHeight="1">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spans="1:26" ht="15.75" customHeight="1">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spans="1:26" ht="15.75" customHeight="1">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spans="1:26" ht="15.75" customHeight="1">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spans="1:26" ht="15.75" customHeight="1">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spans="1:26" ht="15.75" customHeight="1">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spans="1:26" ht="15.75" customHeight="1">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spans="1:26" ht="15.75" customHeight="1">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spans="1:26" ht="15.75" customHeight="1">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spans="1:26" ht="15.75" customHeight="1">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spans="1:26" ht="15.75" customHeight="1">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spans="1:26" ht="15.75" customHeight="1">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spans="1:26" ht="15.75" customHeight="1">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spans="1:26" ht="15.75" customHeight="1">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spans="1:26" ht="15.75" customHeight="1">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spans="1:26" ht="15.75" customHeight="1">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spans="1:26" ht="15.75" customHeight="1">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spans="1:26" ht="15.75" customHeight="1">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spans="1:26" ht="15.75" customHeight="1">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spans="1:26" ht="15.75" customHeight="1">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spans="1:26" ht="15.75" customHeight="1">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spans="1:26" ht="15.75" customHeight="1">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spans="1:26" ht="15.75" customHeight="1">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spans="1:26" ht="15.75" customHeight="1">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spans="1:26" ht="15.75" customHeight="1">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spans="1:26" ht="15.75" customHeight="1">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spans="1:26" ht="15.75" customHeight="1">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spans="1:26" ht="15.75" customHeight="1">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spans="1:26" ht="15.75" customHeight="1">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spans="1:26" ht="15.75" customHeight="1">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spans="1:26" ht="15.75" customHeight="1">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spans="1:26" ht="15.75" customHeight="1">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spans="1:26" ht="15.75" customHeight="1">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spans="1:26" ht="15.75" customHeight="1">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spans="1:26" ht="15.75" customHeight="1">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spans="1:26" ht="15.75" customHeight="1">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spans="1:26" ht="15.75" customHeight="1">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spans="1:26" ht="15.75" customHeight="1">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spans="1:26" ht="15.75" customHeight="1">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spans="1:26" ht="15.75" customHeight="1">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spans="1:26" ht="15.75" customHeight="1">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spans="1:26" ht="15.75" customHeight="1">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spans="1:26" ht="15.75" customHeight="1">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spans="1:26" ht="15.75" customHeight="1">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spans="1:26" ht="15.75" customHeight="1">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spans="1:26" ht="15.75" customHeight="1">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spans="1:26" ht="15.75" customHeight="1">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spans="1:26" ht="15.75" customHeight="1">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spans="1:26" ht="15.75" customHeight="1">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spans="1:26" ht="15.75" customHeight="1">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spans="1:26" ht="15.75" customHeight="1">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spans="1:26" ht="15.75" customHeight="1">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spans="1:26" ht="15.75" customHeight="1">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spans="1:26" ht="15.75" customHeight="1">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spans="1:26" ht="15.75" customHeight="1">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spans="1:26" ht="15.75" customHeight="1">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spans="1:26" ht="15.75" customHeight="1">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spans="1:26" ht="15.75" customHeight="1">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spans="1:26" ht="15.75" customHeight="1">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spans="1:26" ht="15.75" customHeight="1">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spans="1:26" ht="15.75" customHeight="1">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spans="1:26" ht="15.75" customHeight="1">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spans="1:26" ht="15.75" customHeight="1">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spans="1:26" ht="15.75" customHeight="1">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spans="1:26" ht="15.75" customHeight="1">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spans="1:26" ht="15.75" customHeight="1">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spans="1:26" ht="15.75" customHeight="1">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spans="1:26" ht="15.75" customHeight="1">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spans="1:26" ht="15.75" customHeight="1">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spans="1:26" ht="15.75" customHeight="1">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spans="1:26" ht="15.75" customHeight="1">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spans="1:26" ht="15.75" customHeight="1">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spans="1:26" ht="15.75" customHeight="1">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spans="1:26" ht="15.75" customHeight="1">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spans="1:26" ht="15.75" customHeight="1">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spans="1:26" ht="15.75" customHeight="1">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spans="1:26" ht="15.75" customHeight="1">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spans="1:26" ht="15.75" customHeight="1">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spans="1:26" ht="15.75" customHeight="1">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spans="1:26" ht="15.75" customHeight="1">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spans="1:26" ht="15.75" customHeight="1">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spans="1:26" ht="15.75" customHeight="1">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spans="1:26" ht="15.75" customHeight="1">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spans="1:26" ht="15.75" customHeight="1">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spans="1:26" ht="15.75" customHeight="1">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spans="1:26" ht="15.75" customHeight="1">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spans="1:26" ht="15.75" customHeight="1">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spans="1:26" ht="15.75" customHeight="1">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spans="1:26" ht="15.75" customHeight="1">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spans="1:26" ht="15.75" customHeight="1">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spans="1:26" ht="15.75" customHeight="1">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spans="1:26" ht="15.75" customHeight="1">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spans="1:26" ht="15.75" customHeight="1">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spans="1:26" ht="15.75" customHeight="1">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spans="1:26" ht="15.75" customHeight="1">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spans="1:26" ht="15.75" customHeight="1">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spans="1:26" ht="15.75" customHeight="1">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spans="1:26" ht="15.75" customHeight="1">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spans="1:26" ht="15.75" customHeight="1">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spans="1:26" ht="15.75" customHeight="1">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spans="1:26" ht="15.75" customHeight="1">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spans="1:26" ht="15.75" customHeight="1">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spans="1:26" ht="15.75" customHeight="1">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spans="1:26" ht="15.75" customHeight="1">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spans="1:26" ht="15.75" customHeight="1">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spans="1:26" ht="15.75" customHeight="1">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spans="1:26" ht="15.75" customHeight="1">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spans="1:26" ht="15.75" customHeight="1">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spans="1:26" ht="15.75" customHeight="1">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spans="1:26" ht="15.75" customHeight="1">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spans="1:26" ht="15.75" customHeight="1">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spans="1:26" ht="15.75" customHeight="1">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spans="1:26" ht="15.75" customHeight="1">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spans="1:26" ht="15.75" customHeight="1">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spans="1:26" ht="15.75" customHeight="1">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spans="1:26" ht="15.75" customHeight="1">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spans="1:26" ht="15.75" customHeight="1">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spans="1:26" ht="15.75" customHeight="1">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spans="1:26" ht="15.75" customHeight="1">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spans="1:26" ht="15.75" customHeight="1">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spans="1:26" ht="15.75" customHeight="1">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spans="1:26" ht="15.75" customHeight="1">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spans="1:26" ht="15.75" customHeight="1">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spans="1:26" ht="15.75" customHeight="1">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spans="1:26" ht="15.75" customHeight="1">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spans="1:26" ht="15.75" customHeight="1">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spans="1:26" ht="15.75" customHeight="1">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spans="1:26" ht="15.75" customHeight="1">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spans="1:26" ht="15.75" customHeight="1">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spans="1:26" ht="15.75" customHeight="1">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spans="1:26" ht="15.75" customHeight="1">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spans="1:26" ht="15.75" customHeight="1">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spans="1:26" ht="15.75" customHeight="1">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spans="1:26" ht="15.75" customHeight="1">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spans="1:26" ht="15.75" customHeight="1">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spans="1:26" ht="15.75" customHeight="1">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spans="1:26" ht="15.75" customHeight="1">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spans="1:26" ht="15.75" customHeight="1">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spans="1:26" ht="15.75" customHeight="1">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spans="1:26" ht="15.75" customHeight="1">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spans="1:26" ht="15.75" customHeight="1">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spans="1:26" ht="15.75" customHeight="1">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spans="1:26" ht="15.75" customHeight="1">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spans="1:26" ht="15.75" customHeight="1">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spans="1:26" ht="15.75" customHeight="1">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spans="1:26" ht="15.75" customHeight="1">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spans="1:26" ht="15.75" customHeight="1">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spans="1:26" ht="15.75" customHeight="1">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spans="1:26" ht="15.75" customHeight="1">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spans="1:26" ht="15.75" customHeight="1">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spans="1:26" ht="15.75" customHeight="1">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spans="1:26" ht="15.75" customHeight="1">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spans="1:26" ht="15.75" customHeight="1">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spans="1:26" ht="15.75" customHeight="1">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spans="1:26" ht="15.75" customHeight="1">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spans="1:26" ht="15.75" customHeight="1">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spans="1:26" ht="15.75" customHeight="1">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spans="1:26" ht="15.75" customHeight="1">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spans="1:26" ht="15.75" customHeight="1">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spans="1:26" ht="15.75" customHeight="1">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spans="1:26" ht="15.75" customHeight="1">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spans="1:26" ht="15.75" customHeight="1">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spans="1:26" ht="15.75" customHeight="1">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spans="1:26" ht="15.75" customHeight="1">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spans="1:26" ht="15.75" customHeight="1">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spans="1:26" ht="15.75" customHeight="1">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spans="1:26" ht="15.75" customHeight="1">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spans="1:26" ht="15.75" customHeight="1">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spans="1:26" ht="15.75" customHeight="1">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spans="1:26" ht="15.75" customHeight="1">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spans="1:26" ht="15.75" customHeight="1">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spans="1:26" ht="15.75" customHeight="1">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spans="1:26" ht="15.75" customHeight="1">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spans="1:26" ht="15.75" customHeight="1">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spans="1:26" ht="15.75" customHeight="1">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spans="1:26" ht="15.75" customHeight="1">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spans="1:26" ht="15.75" customHeight="1">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spans="1:26" ht="15.75" customHeight="1">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spans="1:26" ht="15.75" customHeight="1">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spans="1:26" ht="15.75" customHeight="1">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spans="1:26" ht="15.75" customHeight="1">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spans="1:26" ht="15.75" customHeight="1">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spans="1:26" ht="15.75" customHeight="1">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spans="1:26" ht="15.75" customHeight="1">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spans="1:26" ht="15.75" customHeight="1">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spans="1:26" ht="15.75" customHeight="1">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spans="1:26" ht="15.75" customHeight="1">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spans="1:26" ht="15.75" customHeight="1">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spans="1:26" ht="15.75" customHeight="1">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spans="1:26" ht="15.75" customHeight="1">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spans="1:26" ht="15.75" customHeight="1">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spans="1:26" ht="15.75" customHeight="1">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spans="1:26" ht="15.75" customHeight="1">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spans="1:26" ht="15.75" customHeight="1">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spans="1:26" ht="15.75" customHeight="1">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spans="1:26" ht="15.75" customHeight="1">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spans="1:26" ht="15.75" customHeight="1">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spans="1:26" ht="15.75" customHeight="1">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spans="1:26" ht="15.75" customHeight="1">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spans="1:26" ht="15.75" customHeight="1">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spans="1:26" ht="15.75" customHeight="1">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spans="1:26" ht="15.75" customHeight="1">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spans="1:26" ht="15.75" customHeight="1">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spans="1:26" ht="15.75" customHeight="1">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row r="944" spans="1:26" ht="15.75" customHeight="1">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row>
    <row r="945" spans="1:26" ht="15.75" customHeight="1">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row>
    <row r="946" spans="1:26" ht="15.75" customHeight="1">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row>
    <row r="947" spans="1:26" ht="15.75" customHeight="1">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row>
    <row r="948" spans="1:26" ht="15.75" customHeight="1">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row>
    <row r="949" spans="1:26" ht="15.75" customHeight="1">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row>
    <row r="950" spans="1:26" ht="15.75" customHeight="1">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row>
    <row r="951" spans="1:26" ht="15.75" customHeight="1">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row>
    <row r="952" spans="1:26" ht="15.75" customHeight="1">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row>
    <row r="953" spans="1:26" ht="15.75" customHeight="1">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row>
    <row r="954" spans="1:26" ht="15.75" customHeight="1">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row>
    <row r="955" spans="1:26" ht="15.75" customHeight="1">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row>
    <row r="956" spans="1:26" ht="15.75" customHeight="1">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row>
    <row r="957" spans="1:26" ht="15.75" customHeight="1">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row>
    <row r="958" spans="1:26" ht="15.75" customHeight="1">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row>
    <row r="959" spans="1:26" ht="15.75" customHeight="1">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row>
    <row r="960" spans="1:26" ht="15.75" customHeight="1">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row>
    <row r="961" spans="1:26" ht="15.75" customHeight="1">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row>
    <row r="962" spans="1:26" ht="15.75" customHeight="1">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row>
    <row r="963" spans="1:26" ht="15.75" customHeight="1">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row>
    <row r="964" spans="1:26" ht="15.75" customHeight="1">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row>
    <row r="965" spans="1:26" ht="15.75" customHeight="1">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row>
    <row r="966" spans="1:26" ht="15.75" customHeight="1">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row>
    <row r="967" spans="1:26" ht="15.75" customHeight="1">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row>
    <row r="968" spans="1:26" ht="15.75" customHeight="1">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row>
    <row r="969" spans="1:26" ht="15.75" customHeight="1">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row>
    <row r="970" spans="1:26" ht="15.75" customHeight="1">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row>
    <row r="971" spans="1:26" ht="15.75" customHeight="1">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row>
    <row r="972" spans="1:26" ht="15.75" customHeight="1">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row>
    <row r="973" spans="1:26" ht="15.75" customHeight="1">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row>
    <row r="974" spans="1:26" ht="15.75" customHeight="1">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row>
    <row r="975" spans="1:26" ht="15.75" customHeight="1">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row>
    <row r="976" spans="1:26" ht="15.75" customHeight="1">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row>
    <row r="977" spans="1:26" ht="15.75" customHeight="1">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row>
    <row r="978" spans="1:26" ht="15.75" customHeight="1">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row>
    <row r="979" spans="1:26" ht="15.75" customHeight="1">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row>
    <row r="980" spans="1:26" ht="15.75" customHeight="1">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row>
    <row r="981" spans="1:26" ht="15.75" customHeight="1">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row>
    <row r="982" spans="1:26" ht="15.75" customHeight="1">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row>
    <row r="983" spans="1:26" ht="15.75" customHeight="1">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row>
    <row r="984" spans="1:26" ht="15.75" customHeight="1">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row>
    <row r="985" spans="1:26" ht="15.75" customHeight="1">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row>
    <row r="986" spans="1:26" ht="15.75" customHeight="1">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row>
    <row r="987" spans="1:26" ht="15.75" customHeight="1">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row>
    <row r="988" spans="1:26" ht="15.75" customHeight="1">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row>
    <row r="989" spans="1:26" ht="15.75" customHeight="1">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row>
    <row r="990" spans="1:26" ht="15.75" customHeight="1">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row>
    <row r="991" spans="1:26" ht="15.75" customHeight="1">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row>
    <row r="992" spans="1:26" ht="15.75" customHeight="1">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row>
    <row r="993" spans="1:26" ht="15.75" customHeight="1">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row>
    <row r="994" spans="1:26" ht="15.75" customHeight="1">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row>
    <row r="995" spans="1:26" ht="15.75" customHeight="1">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row>
    <row r="996" spans="1:26" ht="15.75" customHeight="1">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row>
    <row r="997" spans="1:26" ht="15.75" customHeight="1">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row>
    <row r="998" spans="1:26" ht="15.75" customHeight="1">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row>
    <row r="999" spans="1:26" ht="15.75" customHeight="1">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row>
    <row r="1000" spans="1:26" ht="15.75" customHeight="1">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sheetData>
  <mergeCells count="14">
    <mergeCell ref="A30:B30"/>
    <mergeCell ref="A1:D1"/>
    <mergeCell ref="A2:A3"/>
    <mergeCell ref="B2:B3"/>
    <mergeCell ref="C2:C3"/>
    <mergeCell ref="D2:D3"/>
    <mergeCell ref="A5:D5"/>
    <mergeCell ref="A8:D8"/>
    <mergeCell ref="A14:D14"/>
    <mergeCell ref="A17:D17"/>
    <mergeCell ref="A21:D21"/>
    <mergeCell ref="B26:D26"/>
    <mergeCell ref="B27:D27"/>
    <mergeCell ref="B28:D28"/>
  </mergeCells>
  <hyperlinks>
    <hyperlink ref="D4" r:id="rId1" location=":~:text=The%20Welsh%20Government%20and%20Social,were%20born%20outside%20the%20UK." xr:uid="{3DE280A2-3240-4F51-B612-EE13746BD450}"/>
    <hyperlink ref="D6" r:id="rId2" xr:uid="{4FBC4B95-EE23-4EA5-A79D-C37518F882F2}"/>
    <hyperlink ref="D7" r:id="rId3" xr:uid="{972BFB68-4761-4FBE-972B-E959F2DB82B8}"/>
    <hyperlink ref="D9" r:id="rId4" xr:uid="{93234831-79CB-4C21-808B-8184E48C8C88}"/>
    <hyperlink ref="D10" r:id="rId5" xr:uid="{E71DCA56-A57F-4546-848A-D09D12414410}"/>
    <hyperlink ref="D11" r:id="rId6" xr:uid="{66E3BE4B-747B-4187-968C-986D5B9EF98C}"/>
    <hyperlink ref="D12" r:id="rId7" xr:uid="{D5E3AD4C-D4D9-4C17-AA01-E3C3036201D2}"/>
    <hyperlink ref="D13" r:id="rId8" xr:uid="{B072359B-7C19-418E-8F59-DCAB0892BCFD}"/>
    <hyperlink ref="D15" r:id="rId9" xr:uid="{0EF6A5C2-9565-49B4-9731-FBF1F7AD3651}"/>
    <hyperlink ref="D16" r:id="rId10" xr:uid="{199997D8-A526-4242-BD32-B6B3ED393C60}"/>
    <hyperlink ref="D18" r:id="rId11" xr:uid="{007A0607-5C53-49D3-8FC1-2068E5E566E5}"/>
    <hyperlink ref="D19" r:id="rId12" xr:uid="{22CB0E5E-69F7-4F63-8875-9D51F5DDC702}"/>
    <hyperlink ref="D20" r:id="rId13" xr:uid="{FED9EC27-4C3E-42AA-8481-C23DFC50D1D8}"/>
    <hyperlink ref="D22" r:id="rId14" xr:uid="{D42A20C8-767A-4CD1-81AF-DFF4189FC815}"/>
    <hyperlink ref="D23" r:id="rId15" xr:uid="{EDE870BE-764F-4F13-9FBF-9F48FE9103CC}"/>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2C1B-34C5-491D-84E9-1F23256E7710}">
  <sheetPr>
    <outlinePr summaryBelow="0" summaryRight="0"/>
  </sheetPr>
  <dimension ref="A1:Z1000"/>
  <sheetViews>
    <sheetView topLeftCell="A12" zoomScale="90" zoomScaleNormal="90" workbookViewId="0">
      <selection activeCell="D7" sqref="D7"/>
    </sheetView>
  </sheetViews>
  <sheetFormatPr defaultColWidth="12.5703125" defaultRowHeight="15" customHeight="1"/>
  <cols>
    <col min="1" max="1" width="89.85546875" style="146" customWidth="1"/>
    <col min="2" max="2" width="10.5703125" style="146" customWidth="1"/>
    <col min="3" max="3" width="129.85546875" style="146" customWidth="1"/>
    <col min="4" max="4" width="93.85546875" style="146" customWidth="1"/>
    <col min="5" max="26" width="14.42578125" style="108" customWidth="1"/>
    <col min="27" max="16384" width="12.5703125" style="108"/>
  </cols>
  <sheetData>
    <row r="1" spans="1:26" ht="15.75" customHeight="1">
      <c r="A1" s="446" t="s">
        <v>785</v>
      </c>
      <c r="B1" s="508"/>
      <c r="C1" s="508"/>
      <c r="D1" s="508"/>
      <c r="E1" s="112"/>
      <c r="F1" s="112"/>
      <c r="G1" s="112"/>
      <c r="H1" s="112"/>
      <c r="I1" s="112"/>
      <c r="J1" s="112"/>
      <c r="K1" s="112"/>
      <c r="L1" s="112"/>
      <c r="M1" s="112"/>
      <c r="N1" s="112"/>
      <c r="O1" s="112"/>
      <c r="P1" s="112"/>
      <c r="Q1" s="112"/>
      <c r="R1" s="112"/>
      <c r="S1" s="112"/>
      <c r="T1" s="112"/>
      <c r="U1" s="112"/>
      <c r="V1" s="112"/>
      <c r="W1" s="112"/>
      <c r="X1" s="112"/>
      <c r="Y1" s="112"/>
      <c r="Z1" s="112"/>
    </row>
    <row r="2" spans="1:26" ht="15.75" customHeight="1">
      <c r="A2" s="430" t="s">
        <v>81</v>
      </c>
      <c r="B2" s="430" t="s">
        <v>518</v>
      </c>
      <c r="C2" s="430" t="s">
        <v>83</v>
      </c>
      <c r="D2" s="430" t="s">
        <v>84</v>
      </c>
      <c r="E2" s="112"/>
      <c r="F2" s="112"/>
      <c r="G2" s="112"/>
      <c r="H2" s="112"/>
      <c r="I2" s="112"/>
      <c r="J2" s="112"/>
      <c r="K2" s="112"/>
      <c r="L2" s="112"/>
      <c r="M2" s="112"/>
      <c r="N2" s="112"/>
      <c r="O2" s="112"/>
      <c r="P2" s="112"/>
      <c r="Q2" s="112"/>
      <c r="R2" s="112"/>
      <c r="S2" s="112"/>
      <c r="T2" s="112"/>
      <c r="U2" s="112"/>
      <c r="V2" s="112"/>
      <c r="W2" s="112"/>
      <c r="X2" s="112"/>
      <c r="Y2" s="112"/>
      <c r="Z2" s="112"/>
    </row>
    <row r="3" spans="1:26" ht="46.5" customHeight="1">
      <c r="A3" s="518"/>
      <c r="B3" s="518"/>
      <c r="C3" s="518"/>
      <c r="D3" s="518"/>
      <c r="E3" s="112"/>
      <c r="F3" s="112"/>
      <c r="G3" s="112"/>
      <c r="H3" s="112"/>
      <c r="I3" s="112"/>
      <c r="J3" s="112"/>
      <c r="K3" s="112"/>
      <c r="L3" s="112"/>
      <c r="M3" s="112"/>
      <c r="N3" s="112"/>
      <c r="O3" s="112"/>
      <c r="P3" s="112"/>
      <c r="Q3" s="112"/>
      <c r="R3" s="112"/>
      <c r="S3" s="112"/>
      <c r="T3" s="112"/>
      <c r="U3" s="112"/>
      <c r="V3" s="112"/>
      <c r="W3" s="112"/>
      <c r="X3" s="112"/>
      <c r="Y3" s="112"/>
      <c r="Z3" s="112"/>
    </row>
    <row r="4" spans="1:26" ht="169.5" customHeight="1">
      <c r="A4" s="142" t="s">
        <v>786</v>
      </c>
      <c r="B4" s="121">
        <v>1</v>
      </c>
      <c r="C4" s="121" t="s">
        <v>787</v>
      </c>
      <c r="D4" s="130" t="s">
        <v>788</v>
      </c>
      <c r="E4" s="112"/>
      <c r="F4" s="112"/>
      <c r="G4" s="112"/>
      <c r="H4" s="112"/>
      <c r="I4" s="112"/>
      <c r="J4" s="112"/>
      <c r="K4" s="112"/>
      <c r="L4" s="112"/>
      <c r="M4" s="112"/>
      <c r="N4" s="112"/>
      <c r="O4" s="112"/>
      <c r="P4" s="112"/>
      <c r="Q4" s="112"/>
      <c r="R4" s="112"/>
      <c r="S4" s="112"/>
      <c r="T4" s="112"/>
      <c r="U4" s="112"/>
      <c r="V4" s="112"/>
      <c r="W4" s="112"/>
      <c r="X4" s="112"/>
      <c r="Y4" s="112"/>
      <c r="Z4" s="112"/>
    </row>
    <row r="5" spans="1:26" ht="15.75" customHeight="1">
      <c r="A5" s="444" t="s">
        <v>522</v>
      </c>
      <c r="B5" s="521"/>
      <c r="C5" s="521"/>
      <c r="D5" s="522"/>
      <c r="E5" s="112"/>
      <c r="F5" s="112"/>
      <c r="G5" s="112"/>
      <c r="H5" s="112"/>
      <c r="I5" s="112"/>
      <c r="J5" s="112"/>
      <c r="K5" s="112"/>
      <c r="L5" s="112"/>
      <c r="M5" s="112"/>
      <c r="N5" s="112"/>
      <c r="O5" s="112"/>
      <c r="P5" s="112"/>
      <c r="Q5" s="112"/>
      <c r="R5" s="112"/>
      <c r="S5" s="112"/>
      <c r="T5" s="112"/>
      <c r="U5" s="112"/>
      <c r="V5" s="112"/>
      <c r="W5" s="112"/>
      <c r="X5" s="112"/>
      <c r="Y5" s="112"/>
      <c r="Z5" s="112"/>
    </row>
    <row r="6" spans="1:26" ht="88.5" customHeight="1">
      <c r="A6" s="144" t="s">
        <v>789</v>
      </c>
      <c r="B6" s="121">
        <v>1</v>
      </c>
      <c r="C6" s="121" t="s">
        <v>790</v>
      </c>
      <c r="D6" s="130" t="s">
        <v>791</v>
      </c>
      <c r="E6" s="112"/>
      <c r="F6" s="112"/>
      <c r="G6" s="112"/>
      <c r="H6" s="112"/>
      <c r="I6" s="112"/>
      <c r="J6" s="112"/>
      <c r="K6" s="112"/>
      <c r="L6" s="112"/>
      <c r="M6" s="112"/>
      <c r="N6" s="112"/>
      <c r="O6" s="112"/>
      <c r="P6" s="112"/>
      <c r="Q6" s="112"/>
      <c r="R6" s="112"/>
      <c r="S6" s="112"/>
      <c r="T6" s="112"/>
      <c r="U6" s="112"/>
      <c r="V6" s="112"/>
      <c r="W6" s="112"/>
      <c r="X6" s="112"/>
      <c r="Y6" s="112"/>
      <c r="Z6" s="112"/>
    </row>
    <row r="7" spans="1:26" ht="90.75" customHeight="1">
      <c r="A7" s="142" t="s">
        <v>792</v>
      </c>
      <c r="B7" s="121">
        <v>1</v>
      </c>
      <c r="C7" s="121" t="s">
        <v>793</v>
      </c>
      <c r="D7" s="130" t="s">
        <v>794</v>
      </c>
      <c r="E7" s="112"/>
      <c r="F7" s="112"/>
      <c r="G7" s="112"/>
      <c r="H7" s="112"/>
      <c r="I7" s="112"/>
      <c r="J7" s="112"/>
      <c r="K7" s="112"/>
      <c r="L7" s="112"/>
      <c r="M7" s="112"/>
      <c r="N7" s="112"/>
      <c r="O7" s="112"/>
      <c r="P7" s="112"/>
      <c r="Q7" s="112"/>
      <c r="R7" s="112"/>
      <c r="S7" s="112"/>
      <c r="T7" s="112"/>
      <c r="U7" s="112"/>
      <c r="V7" s="112"/>
      <c r="W7" s="112"/>
      <c r="X7" s="112"/>
      <c r="Y7" s="112"/>
      <c r="Z7" s="112"/>
    </row>
    <row r="8" spans="1:26" ht="15.75" customHeight="1">
      <c r="A8" s="444" t="s">
        <v>532</v>
      </c>
      <c r="B8" s="521"/>
      <c r="C8" s="521"/>
      <c r="D8" s="522"/>
      <c r="E8" s="112"/>
      <c r="F8" s="112"/>
      <c r="G8" s="112"/>
      <c r="H8" s="112"/>
      <c r="I8" s="112"/>
      <c r="J8" s="112"/>
      <c r="K8" s="112"/>
      <c r="L8" s="112"/>
      <c r="M8" s="112"/>
      <c r="N8" s="112"/>
      <c r="O8" s="112"/>
      <c r="P8" s="112"/>
      <c r="Q8" s="112"/>
      <c r="R8" s="112"/>
      <c r="S8" s="112"/>
      <c r="T8" s="112"/>
      <c r="U8" s="112"/>
      <c r="V8" s="112"/>
      <c r="W8" s="112"/>
      <c r="X8" s="112"/>
      <c r="Y8" s="112"/>
      <c r="Z8" s="112"/>
    </row>
    <row r="9" spans="1:26" ht="103.5" customHeight="1">
      <c r="A9" s="144" t="s">
        <v>533</v>
      </c>
      <c r="B9" s="121">
        <v>0.5</v>
      </c>
      <c r="C9" s="121" t="s">
        <v>795</v>
      </c>
      <c r="D9" s="130" t="s">
        <v>796</v>
      </c>
      <c r="E9" s="112"/>
      <c r="F9" s="112"/>
      <c r="G9" s="112"/>
      <c r="H9" s="112"/>
      <c r="I9" s="112"/>
      <c r="J9" s="112"/>
      <c r="K9" s="112"/>
      <c r="L9" s="112"/>
      <c r="M9" s="112"/>
      <c r="N9" s="112"/>
      <c r="O9" s="112"/>
      <c r="P9" s="112"/>
      <c r="Q9" s="112"/>
      <c r="R9" s="112"/>
      <c r="S9" s="112"/>
      <c r="T9" s="112"/>
      <c r="U9" s="112"/>
      <c r="V9" s="112"/>
      <c r="W9" s="112"/>
      <c r="X9" s="112"/>
      <c r="Y9" s="112"/>
      <c r="Z9" s="112"/>
    </row>
    <row r="10" spans="1:26" ht="15.75" customHeight="1">
      <c r="A10" s="428" t="s">
        <v>101</v>
      </c>
      <c r="B10" s="521"/>
      <c r="C10" s="521"/>
      <c r="D10" s="522"/>
      <c r="E10" s="112"/>
      <c r="F10" s="112"/>
      <c r="G10" s="112"/>
      <c r="H10" s="112"/>
      <c r="I10" s="112"/>
      <c r="J10" s="112"/>
      <c r="K10" s="112"/>
      <c r="L10" s="112"/>
      <c r="M10" s="112"/>
      <c r="N10" s="112"/>
      <c r="O10" s="112"/>
      <c r="P10" s="112"/>
      <c r="Q10" s="112"/>
      <c r="R10" s="112"/>
      <c r="S10" s="112"/>
      <c r="T10" s="112"/>
      <c r="U10" s="112"/>
      <c r="V10" s="112"/>
      <c r="W10" s="112"/>
      <c r="X10" s="112"/>
      <c r="Y10" s="112"/>
      <c r="Z10" s="112"/>
    </row>
    <row r="11" spans="1:26" ht="174" customHeight="1">
      <c r="A11" s="144" t="s">
        <v>542</v>
      </c>
      <c r="B11" s="121">
        <v>0.5</v>
      </c>
      <c r="C11" s="121" t="s">
        <v>797</v>
      </c>
      <c r="D11" s="129" t="s">
        <v>798</v>
      </c>
      <c r="E11" s="112"/>
      <c r="F11" s="112"/>
      <c r="G11" s="112"/>
      <c r="H11" s="112"/>
      <c r="I11" s="112"/>
      <c r="J11" s="112"/>
      <c r="K11" s="112"/>
      <c r="L11" s="112"/>
      <c r="M11" s="112"/>
      <c r="N11" s="112"/>
      <c r="O11" s="112"/>
      <c r="P11" s="112"/>
      <c r="Q11" s="112"/>
      <c r="R11" s="112"/>
      <c r="S11" s="112"/>
      <c r="T11" s="112"/>
      <c r="U11" s="112"/>
      <c r="V11" s="112"/>
      <c r="W11" s="112"/>
      <c r="X11" s="112"/>
      <c r="Y11" s="112"/>
      <c r="Z11" s="112"/>
    </row>
    <row r="12" spans="1:26" ht="82.5" customHeight="1">
      <c r="A12" s="144" t="s">
        <v>589</v>
      </c>
      <c r="B12" s="121">
        <v>0.5</v>
      </c>
      <c r="C12" s="121" t="s">
        <v>799</v>
      </c>
      <c r="D12" s="130" t="s">
        <v>800</v>
      </c>
      <c r="E12" s="112"/>
      <c r="F12" s="112"/>
      <c r="G12" s="112"/>
      <c r="H12" s="112"/>
      <c r="I12" s="112"/>
      <c r="J12" s="112"/>
      <c r="K12" s="112"/>
      <c r="L12" s="112"/>
      <c r="M12" s="112"/>
      <c r="N12" s="112"/>
      <c r="O12" s="112"/>
      <c r="P12" s="112"/>
      <c r="Q12" s="112"/>
      <c r="R12" s="112"/>
      <c r="S12" s="112"/>
      <c r="T12" s="112"/>
      <c r="U12" s="112"/>
      <c r="V12" s="112"/>
      <c r="W12" s="112"/>
      <c r="X12" s="112"/>
      <c r="Y12" s="112"/>
      <c r="Z12" s="112"/>
    </row>
    <row r="13" spans="1:26" ht="15.75" customHeight="1">
      <c r="A13" s="444" t="s">
        <v>633</v>
      </c>
      <c r="B13" s="521"/>
      <c r="C13" s="521"/>
      <c r="D13" s="522"/>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74.25" customHeight="1">
      <c r="A14" s="144" t="s">
        <v>117</v>
      </c>
      <c r="B14" s="121">
        <v>1</v>
      </c>
      <c r="C14" s="123" t="s">
        <v>801</v>
      </c>
      <c r="D14" s="131" t="s">
        <v>802</v>
      </c>
      <c r="E14" s="112"/>
      <c r="F14" s="112"/>
      <c r="G14" s="112"/>
      <c r="H14" s="112"/>
      <c r="I14" s="112"/>
      <c r="J14" s="112"/>
      <c r="K14" s="112"/>
      <c r="L14" s="112"/>
      <c r="M14" s="112"/>
      <c r="N14" s="112"/>
      <c r="O14" s="112"/>
      <c r="P14" s="112"/>
      <c r="Q14" s="112"/>
      <c r="R14" s="112"/>
      <c r="S14" s="112"/>
      <c r="T14" s="112"/>
      <c r="U14" s="112"/>
      <c r="V14" s="112"/>
      <c r="W14" s="112"/>
      <c r="X14" s="112"/>
      <c r="Y14" s="112"/>
      <c r="Z14" s="112"/>
    </row>
    <row r="15" spans="1:26" ht="81.75" customHeight="1">
      <c r="A15" s="144" t="s">
        <v>803</v>
      </c>
      <c r="B15" s="121">
        <v>0.5</v>
      </c>
      <c r="C15" s="121" t="s">
        <v>804</v>
      </c>
      <c r="D15" s="129" t="s">
        <v>805</v>
      </c>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90.75" customHeight="1">
      <c r="A16" s="144" t="s">
        <v>806</v>
      </c>
      <c r="B16" s="121">
        <v>0.5</v>
      </c>
      <c r="C16" s="121" t="s">
        <v>807</v>
      </c>
      <c r="D16" s="130" t="s">
        <v>808</v>
      </c>
      <c r="E16" s="112"/>
      <c r="F16" s="112"/>
      <c r="G16" s="112"/>
      <c r="H16" s="112"/>
      <c r="I16" s="112"/>
      <c r="J16" s="112"/>
      <c r="K16" s="112"/>
      <c r="L16" s="112"/>
      <c r="M16" s="112"/>
      <c r="N16" s="112"/>
      <c r="O16" s="112"/>
      <c r="P16" s="112"/>
      <c r="Q16" s="112"/>
      <c r="R16" s="112"/>
      <c r="S16" s="112"/>
      <c r="T16" s="112"/>
      <c r="U16" s="112"/>
      <c r="V16" s="112"/>
      <c r="W16" s="112"/>
      <c r="X16" s="112"/>
      <c r="Y16" s="112"/>
      <c r="Z16" s="112"/>
    </row>
    <row r="17" spans="1:26" ht="84.75" customHeight="1">
      <c r="A17" s="144" t="s">
        <v>809</v>
      </c>
      <c r="B17" s="121">
        <v>0</v>
      </c>
      <c r="C17" s="121" t="s">
        <v>810</v>
      </c>
      <c r="D17" s="130" t="s">
        <v>811</v>
      </c>
      <c r="E17" s="112"/>
      <c r="F17" s="112"/>
      <c r="G17" s="112"/>
      <c r="H17" s="112"/>
      <c r="I17" s="112"/>
      <c r="J17" s="112"/>
      <c r="K17" s="112"/>
      <c r="L17" s="112"/>
      <c r="M17" s="112"/>
      <c r="N17" s="112"/>
      <c r="O17" s="112"/>
      <c r="P17" s="112"/>
      <c r="Q17" s="112"/>
      <c r="R17" s="112"/>
      <c r="S17" s="112"/>
      <c r="T17" s="112"/>
      <c r="U17" s="112"/>
      <c r="V17" s="112"/>
      <c r="W17" s="112"/>
      <c r="X17" s="112"/>
      <c r="Y17" s="112"/>
      <c r="Z17" s="112"/>
    </row>
    <row r="18" spans="1:26" ht="15.75" customHeight="1">
      <c r="A18" s="444" t="s">
        <v>556</v>
      </c>
      <c r="B18" s="521"/>
      <c r="C18" s="521"/>
      <c r="D18" s="52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ht="61.5" customHeight="1">
      <c r="A19" s="144" t="s">
        <v>557</v>
      </c>
      <c r="B19" s="121">
        <v>0.5</v>
      </c>
      <c r="C19" s="121" t="s">
        <v>812</v>
      </c>
      <c r="D19" s="129" t="s">
        <v>813</v>
      </c>
      <c r="E19" s="112"/>
      <c r="F19" s="112"/>
      <c r="G19" s="112"/>
      <c r="H19" s="112"/>
      <c r="I19" s="112"/>
      <c r="J19" s="112"/>
      <c r="K19" s="112"/>
      <c r="L19" s="112"/>
      <c r="M19" s="112"/>
      <c r="N19" s="112"/>
      <c r="O19" s="112"/>
      <c r="P19" s="112"/>
      <c r="Q19" s="112"/>
      <c r="R19" s="112"/>
      <c r="S19" s="112"/>
      <c r="T19" s="112"/>
      <c r="U19" s="112"/>
      <c r="V19" s="112"/>
      <c r="W19" s="112"/>
      <c r="X19" s="112"/>
      <c r="Y19" s="112"/>
      <c r="Z19" s="112"/>
    </row>
    <row r="20" spans="1:26" ht="81.75" customHeight="1">
      <c r="A20" s="144" t="s">
        <v>814</v>
      </c>
      <c r="B20" s="121">
        <v>1</v>
      </c>
      <c r="C20" s="121" t="s">
        <v>815</v>
      </c>
      <c r="D20" s="129" t="s">
        <v>816</v>
      </c>
      <c r="E20" s="112"/>
      <c r="F20" s="112"/>
      <c r="G20" s="112"/>
      <c r="H20" s="112"/>
      <c r="I20" s="112"/>
      <c r="J20" s="112"/>
      <c r="K20" s="112"/>
      <c r="L20" s="112"/>
      <c r="M20" s="112"/>
      <c r="N20" s="112"/>
      <c r="O20" s="112"/>
      <c r="P20" s="112"/>
      <c r="Q20" s="112"/>
      <c r="R20" s="112"/>
      <c r="S20" s="112"/>
      <c r="T20" s="112"/>
      <c r="U20" s="112"/>
      <c r="V20" s="112"/>
      <c r="W20" s="112"/>
      <c r="X20" s="112"/>
      <c r="Y20" s="112"/>
      <c r="Z20" s="112"/>
    </row>
    <row r="21" spans="1:26" ht="117" customHeight="1">
      <c r="A21" s="144" t="s">
        <v>817</v>
      </c>
      <c r="B21" s="121">
        <v>0</v>
      </c>
      <c r="C21" s="121" t="s">
        <v>818</v>
      </c>
      <c r="D21" s="130" t="s">
        <v>819</v>
      </c>
      <c r="E21" s="112"/>
      <c r="F21" s="112"/>
      <c r="G21" s="112"/>
      <c r="H21" s="112"/>
      <c r="I21" s="112"/>
      <c r="J21" s="112"/>
      <c r="K21" s="112"/>
      <c r="L21" s="112"/>
      <c r="M21" s="112"/>
      <c r="N21" s="112"/>
      <c r="O21" s="112"/>
      <c r="P21" s="112"/>
      <c r="Q21" s="112"/>
      <c r="R21" s="112"/>
      <c r="S21" s="112"/>
      <c r="T21" s="112"/>
      <c r="U21" s="112"/>
      <c r="V21" s="112"/>
      <c r="W21" s="112"/>
      <c r="X21" s="112"/>
      <c r="Y21" s="112"/>
      <c r="Z21" s="112"/>
    </row>
    <row r="22" spans="1:26" ht="45" customHeight="1">
      <c r="A22" s="144" t="s">
        <v>820</v>
      </c>
      <c r="B22" s="121">
        <v>0.5</v>
      </c>
      <c r="C22" s="121" t="s">
        <v>821</v>
      </c>
      <c r="D22" s="121"/>
      <c r="E22" s="112"/>
      <c r="F22" s="112"/>
      <c r="G22" s="112"/>
      <c r="H22" s="112"/>
      <c r="I22" s="112"/>
      <c r="J22" s="112"/>
      <c r="K22" s="112"/>
      <c r="L22" s="112"/>
      <c r="M22" s="112"/>
      <c r="N22" s="112"/>
      <c r="O22" s="112"/>
      <c r="P22" s="112"/>
      <c r="Q22" s="112"/>
      <c r="R22" s="112"/>
      <c r="S22" s="112"/>
      <c r="T22" s="112"/>
      <c r="U22" s="112"/>
      <c r="V22" s="112"/>
      <c r="W22" s="112"/>
      <c r="X22" s="112"/>
      <c r="Y22" s="112"/>
      <c r="Z22" s="112"/>
    </row>
    <row r="23" spans="1:26" ht="15.75" customHeight="1">
      <c r="A23" s="143" t="s">
        <v>822</v>
      </c>
      <c r="B23" s="442">
        <f>SUM(B4,B6:B7,B9,B11:B12,B14:B17,B19:B22)</f>
        <v>8.5</v>
      </c>
      <c r="C23" s="521"/>
      <c r="D23" s="522"/>
      <c r="E23" s="112"/>
      <c r="F23" s="112"/>
      <c r="G23" s="112"/>
      <c r="H23" s="112"/>
      <c r="I23" s="112"/>
      <c r="J23" s="112"/>
      <c r="K23" s="112"/>
      <c r="L23" s="112"/>
      <c r="M23" s="112"/>
      <c r="N23" s="112"/>
      <c r="O23" s="112"/>
      <c r="P23" s="112"/>
      <c r="Q23" s="112"/>
      <c r="R23" s="112"/>
      <c r="S23" s="112"/>
      <c r="T23" s="112"/>
      <c r="U23" s="112"/>
      <c r="V23" s="112"/>
      <c r="W23" s="112"/>
      <c r="X23" s="112"/>
      <c r="Y23" s="112"/>
      <c r="Z23" s="112"/>
    </row>
    <row r="24" spans="1:26" ht="15.75" customHeight="1">
      <c r="A24" s="143" t="s">
        <v>244</v>
      </c>
      <c r="B24" s="445">
        <f>B23/14*100</f>
        <v>60.714285714285708</v>
      </c>
      <c r="C24" s="523"/>
      <c r="D24" s="524"/>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1:26" ht="15.75" customHeight="1">
      <c r="A25" s="143" t="s">
        <v>823</v>
      </c>
      <c r="B25" s="439">
        <v>4</v>
      </c>
      <c r="C25" s="521"/>
      <c r="D25" s="522"/>
      <c r="E25" s="112"/>
      <c r="F25" s="112"/>
      <c r="G25" s="112"/>
      <c r="H25" s="112"/>
      <c r="I25" s="112"/>
      <c r="J25" s="112"/>
      <c r="K25" s="112"/>
      <c r="L25" s="112"/>
      <c r="M25" s="112"/>
      <c r="N25" s="112"/>
      <c r="O25" s="112"/>
      <c r="P25" s="112"/>
      <c r="Q25" s="112"/>
      <c r="R25" s="112"/>
      <c r="S25" s="112"/>
      <c r="T25" s="112"/>
      <c r="U25" s="112"/>
      <c r="V25" s="112"/>
      <c r="W25" s="112"/>
      <c r="X25" s="112"/>
      <c r="Y25" s="112"/>
      <c r="Z25" s="112"/>
    </row>
    <row r="26" spans="1:26" ht="15.75" customHeight="1">
      <c r="A26" s="239"/>
      <c r="B26" s="145"/>
      <c r="C26" s="145"/>
      <c r="D26" s="145"/>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1:26" ht="18.75" customHeight="1">
      <c r="A27" s="443" t="s">
        <v>824</v>
      </c>
      <c r="B27" s="524"/>
      <c r="C27" s="145"/>
      <c r="D27" s="145"/>
      <c r="E27" s="112"/>
      <c r="F27" s="112"/>
      <c r="G27" s="112"/>
      <c r="H27" s="112"/>
      <c r="I27" s="112"/>
      <c r="J27" s="112"/>
      <c r="K27" s="112"/>
      <c r="L27" s="112"/>
      <c r="M27" s="112"/>
      <c r="N27" s="112"/>
      <c r="O27" s="112"/>
      <c r="P27" s="112"/>
      <c r="Q27" s="112"/>
      <c r="R27" s="112"/>
      <c r="S27" s="112"/>
      <c r="T27" s="112"/>
      <c r="U27" s="112"/>
      <c r="V27" s="112"/>
      <c r="W27" s="112"/>
      <c r="X27" s="112"/>
      <c r="Y27" s="112"/>
      <c r="Z27" s="112"/>
    </row>
    <row r="28" spans="1:26" ht="15.75" customHeight="1">
      <c r="A28" s="156" t="s">
        <v>825</v>
      </c>
      <c r="B28" s="241">
        <f>B23</f>
        <v>8.5</v>
      </c>
      <c r="C28" s="145"/>
      <c r="D28" s="145"/>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1:26" ht="15.75" customHeight="1">
      <c r="A29" s="156" t="s">
        <v>244</v>
      </c>
      <c r="B29" s="242">
        <f>B28/14*100</f>
        <v>60.714285714285708</v>
      </c>
      <c r="C29" s="145"/>
      <c r="D29" s="145"/>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1:26" ht="15.75" customHeight="1">
      <c r="A30" s="243" t="s">
        <v>191</v>
      </c>
      <c r="B30" s="244">
        <v>4</v>
      </c>
      <c r="C30" s="145"/>
      <c r="D30" s="145"/>
      <c r="E30" s="112"/>
      <c r="F30" s="112"/>
      <c r="G30" s="112"/>
      <c r="H30" s="112"/>
      <c r="I30" s="112"/>
      <c r="J30" s="112"/>
      <c r="K30" s="112"/>
      <c r="L30" s="112"/>
      <c r="M30" s="112"/>
      <c r="N30" s="112"/>
      <c r="O30" s="112"/>
      <c r="P30" s="112"/>
      <c r="Q30" s="112"/>
      <c r="R30" s="112"/>
      <c r="S30" s="112"/>
      <c r="T30" s="112"/>
      <c r="U30" s="112"/>
      <c r="V30" s="112"/>
      <c r="W30" s="112"/>
      <c r="X30" s="112"/>
      <c r="Y30" s="112"/>
      <c r="Z30" s="112"/>
    </row>
    <row r="31" spans="1:26" ht="15.75" customHeight="1">
      <c r="A31" s="239"/>
      <c r="B31" s="145"/>
      <c r="C31" s="145"/>
      <c r="D31" s="145"/>
      <c r="E31" s="112"/>
      <c r="F31" s="112"/>
      <c r="G31" s="112"/>
      <c r="H31" s="112"/>
      <c r="I31" s="112"/>
      <c r="J31" s="112"/>
      <c r="K31" s="112"/>
      <c r="L31" s="112"/>
      <c r="M31" s="112"/>
      <c r="N31" s="112"/>
      <c r="O31" s="112"/>
      <c r="P31" s="112"/>
      <c r="Q31" s="112"/>
      <c r="R31" s="112"/>
      <c r="S31" s="112"/>
      <c r="T31" s="112"/>
      <c r="U31" s="112"/>
      <c r="V31" s="112"/>
      <c r="W31" s="112"/>
      <c r="X31" s="112"/>
      <c r="Y31" s="112"/>
      <c r="Z31" s="112"/>
    </row>
    <row r="32" spans="1:26" ht="15.75" customHeight="1">
      <c r="A32" s="240"/>
      <c r="B32" s="145"/>
      <c r="C32" s="145"/>
      <c r="D32" s="145"/>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1:26" ht="15.75" customHeight="1">
      <c r="A33" s="145"/>
      <c r="B33" s="145"/>
      <c r="C33" s="145"/>
      <c r="D33" s="145"/>
      <c r="E33" s="112"/>
      <c r="F33" s="112"/>
      <c r="G33" s="112"/>
      <c r="H33" s="112"/>
      <c r="I33" s="112"/>
      <c r="J33" s="112"/>
      <c r="K33" s="112"/>
      <c r="L33" s="112"/>
      <c r="M33" s="112"/>
      <c r="N33" s="112"/>
      <c r="O33" s="112"/>
      <c r="P33" s="112"/>
      <c r="Q33" s="112"/>
      <c r="R33" s="112"/>
      <c r="S33" s="112"/>
      <c r="T33" s="112"/>
      <c r="U33" s="112"/>
      <c r="V33" s="112"/>
      <c r="W33" s="112"/>
      <c r="X33" s="112"/>
      <c r="Y33" s="112"/>
      <c r="Z33" s="112"/>
    </row>
    <row r="34" spans="1:26" ht="15.75" customHeight="1">
      <c r="A34" s="145"/>
      <c r="B34" s="145"/>
      <c r="C34" s="145"/>
      <c r="D34" s="145"/>
      <c r="E34" s="112"/>
      <c r="F34" s="112"/>
      <c r="G34" s="112"/>
      <c r="H34" s="112"/>
      <c r="I34" s="112"/>
      <c r="J34" s="112"/>
      <c r="K34" s="112"/>
      <c r="L34" s="112"/>
      <c r="M34" s="112"/>
      <c r="N34" s="112"/>
      <c r="O34" s="112"/>
      <c r="P34" s="112"/>
      <c r="Q34" s="112"/>
      <c r="R34" s="112"/>
      <c r="S34" s="112"/>
      <c r="T34" s="112"/>
      <c r="U34" s="112"/>
      <c r="V34" s="112"/>
      <c r="W34" s="112"/>
      <c r="X34" s="112"/>
      <c r="Y34" s="112"/>
      <c r="Z34" s="112"/>
    </row>
    <row r="35" spans="1:26" ht="15.75" customHeight="1">
      <c r="A35" s="145"/>
      <c r="B35" s="145"/>
      <c r="C35" s="145"/>
      <c r="D35" s="145"/>
      <c r="E35" s="112"/>
      <c r="F35" s="112"/>
      <c r="G35" s="112"/>
      <c r="H35" s="112"/>
      <c r="I35" s="112"/>
      <c r="J35" s="112"/>
      <c r="K35" s="112"/>
      <c r="L35" s="112"/>
      <c r="M35" s="112"/>
      <c r="N35" s="112"/>
      <c r="O35" s="112"/>
      <c r="P35" s="112"/>
      <c r="Q35" s="112"/>
      <c r="R35" s="112"/>
      <c r="S35" s="112"/>
      <c r="T35" s="112"/>
      <c r="U35" s="112"/>
      <c r="V35" s="112"/>
      <c r="W35" s="112"/>
      <c r="X35" s="112"/>
      <c r="Y35" s="112"/>
      <c r="Z35" s="112"/>
    </row>
    <row r="36" spans="1:26" ht="15.75" customHeight="1">
      <c r="A36" s="145"/>
      <c r="B36" s="145"/>
      <c r="C36" s="145"/>
      <c r="D36" s="145"/>
      <c r="E36" s="112"/>
      <c r="F36" s="112"/>
      <c r="G36" s="112"/>
      <c r="H36" s="112"/>
      <c r="I36" s="112"/>
      <c r="J36" s="112"/>
      <c r="K36" s="112"/>
      <c r="L36" s="112"/>
      <c r="M36" s="112"/>
      <c r="N36" s="112"/>
      <c r="O36" s="112"/>
      <c r="P36" s="112"/>
      <c r="Q36" s="112"/>
      <c r="R36" s="112"/>
      <c r="S36" s="112"/>
      <c r="T36" s="112"/>
      <c r="U36" s="112"/>
      <c r="V36" s="112"/>
      <c r="W36" s="112"/>
      <c r="X36" s="112"/>
      <c r="Y36" s="112"/>
      <c r="Z36" s="112"/>
    </row>
    <row r="37" spans="1:26" ht="15.75" customHeight="1">
      <c r="A37" s="145"/>
      <c r="B37" s="145"/>
      <c r="C37" s="145"/>
      <c r="D37" s="145"/>
      <c r="E37" s="112"/>
      <c r="F37" s="112"/>
      <c r="G37" s="112"/>
      <c r="H37" s="112"/>
      <c r="I37" s="112"/>
      <c r="J37" s="112"/>
      <c r="K37" s="112"/>
      <c r="L37" s="112"/>
      <c r="M37" s="112"/>
      <c r="N37" s="112"/>
      <c r="O37" s="112"/>
      <c r="P37" s="112"/>
      <c r="Q37" s="112"/>
      <c r="R37" s="112"/>
      <c r="S37" s="112"/>
      <c r="T37" s="112"/>
      <c r="U37" s="112"/>
      <c r="V37" s="112"/>
      <c r="W37" s="112"/>
      <c r="X37" s="112"/>
      <c r="Y37" s="112"/>
      <c r="Z37" s="112"/>
    </row>
    <row r="38" spans="1:26" ht="15.75" customHeight="1">
      <c r="A38" s="145"/>
      <c r="B38" s="145"/>
      <c r="C38" s="145"/>
      <c r="D38" s="145"/>
      <c r="E38" s="112"/>
      <c r="F38" s="112"/>
      <c r="G38" s="112"/>
      <c r="H38" s="112"/>
      <c r="I38" s="112"/>
      <c r="J38" s="112"/>
      <c r="K38" s="112"/>
      <c r="L38" s="112"/>
      <c r="M38" s="112"/>
      <c r="N38" s="112"/>
      <c r="O38" s="112"/>
      <c r="P38" s="112"/>
      <c r="Q38" s="112"/>
      <c r="R38" s="112"/>
      <c r="S38" s="112"/>
      <c r="T38" s="112"/>
      <c r="U38" s="112"/>
      <c r="V38" s="112"/>
      <c r="W38" s="112"/>
      <c r="X38" s="112"/>
      <c r="Y38" s="112"/>
      <c r="Z38" s="112"/>
    </row>
    <row r="39" spans="1:26" ht="15.75" customHeight="1">
      <c r="A39" s="145"/>
      <c r="B39" s="145"/>
      <c r="C39" s="145"/>
      <c r="D39" s="145"/>
      <c r="E39" s="112"/>
      <c r="F39" s="112"/>
      <c r="G39" s="112"/>
      <c r="H39" s="112"/>
      <c r="I39" s="112"/>
      <c r="J39" s="112"/>
      <c r="K39" s="112"/>
      <c r="L39" s="112"/>
      <c r="M39" s="112"/>
      <c r="N39" s="112"/>
      <c r="O39" s="112"/>
      <c r="P39" s="112"/>
      <c r="Q39" s="112"/>
      <c r="R39" s="112"/>
      <c r="S39" s="112"/>
      <c r="T39" s="112"/>
      <c r="U39" s="112"/>
      <c r="V39" s="112"/>
      <c r="W39" s="112"/>
      <c r="X39" s="112"/>
      <c r="Y39" s="112"/>
      <c r="Z39" s="112"/>
    </row>
    <row r="40" spans="1:26" ht="15.75" customHeight="1">
      <c r="A40" s="145"/>
      <c r="B40" s="145"/>
      <c r="C40" s="145"/>
      <c r="D40" s="145"/>
      <c r="E40" s="112"/>
      <c r="F40" s="112"/>
      <c r="G40" s="112"/>
      <c r="H40" s="112"/>
      <c r="I40" s="112"/>
      <c r="J40" s="112"/>
      <c r="K40" s="112"/>
      <c r="L40" s="112"/>
      <c r="M40" s="112"/>
      <c r="N40" s="112"/>
      <c r="O40" s="112"/>
      <c r="P40" s="112"/>
      <c r="Q40" s="112"/>
      <c r="R40" s="112"/>
      <c r="S40" s="112"/>
      <c r="T40" s="112"/>
      <c r="U40" s="112"/>
      <c r="V40" s="112"/>
      <c r="W40" s="112"/>
      <c r="X40" s="112"/>
      <c r="Y40" s="112"/>
      <c r="Z40" s="112"/>
    </row>
    <row r="41" spans="1:26" ht="15.75" customHeight="1">
      <c r="A41" s="145"/>
      <c r="B41" s="145"/>
      <c r="C41" s="145"/>
      <c r="D41" s="145"/>
      <c r="E41" s="112"/>
      <c r="F41" s="112"/>
      <c r="G41" s="112"/>
      <c r="H41" s="112"/>
      <c r="I41" s="112"/>
      <c r="J41" s="112"/>
      <c r="K41" s="112"/>
      <c r="L41" s="112"/>
      <c r="M41" s="112"/>
      <c r="N41" s="112"/>
      <c r="O41" s="112"/>
      <c r="P41" s="112"/>
      <c r="Q41" s="112"/>
      <c r="R41" s="112"/>
      <c r="S41" s="112"/>
      <c r="T41" s="112"/>
      <c r="U41" s="112"/>
      <c r="V41" s="112"/>
      <c r="W41" s="112"/>
      <c r="X41" s="112"/>
      <c r="Y41" s="112"/>
      <c r="Z41" s="112"/>
    </row>
    <row r="42" spans="1:26" ht="15.75" customHeight="1">
      <c r="A42" s="145"/>
      <c r="B42" s="145"/>
      <c r="C42" s="145"/>
      <c r="D42" s="145"/>
      <c r="E42" s="112"/>
      <c r="F42" s="112"/>
      <c r="G42" s="112"/>
      <c r="H42" s="112"/>
      <c r="I42" s="112"/>
      <c r="J42" s="112"/>
      <c r="K42" s="112"/>
      <c r="L42" s="112"/>
      <c r="M42" s="112"/>
      <c r="N42" s="112"/>
      <c r="O42" s="112"/>
      <c r="P42" s="112"/>
      <c r="Q42" s="112"/>
      <c r="R42" s="112"/>
      <c r="S42" s="112"/>
      <c r="T42" s="112"/>
      <c r="U42" s="112"/>
      <c r="V42" s="112"/>
      <c r="W42" s="112"/>
      <c r="X42" s="112"/>
      <c r="Y42" s="112"/>
      <c r="Z42" s="112"/>
    </row>
    <row r="43" spans="1:26" ht="15.75" customHeight="1">
      <c r="A43" s="145"/>
      <c r="B43" s="145"/>
      <c r="C43" s="145"/>
      <c r="D43" s="145"/>
      <c r="E43" s="112"/>
      <c r="F43" s="112"/>
      <c r="G43" s="112"/>
      <c r="H43" s="112"/>
      <c r="I43" s="112"/>
      <c r="J43" s="112"/>
      <c r="K43" s="112"/>
      <c r="L43" s="112"/>
      <c r="M43" s="112"/>
      <c r="N43" s="112"/>
      <c r="O43" s="112"/>
      <c r="P43" s="112"/>
      <c r="Q43" s="112"/>
      <c r="R43" s="112"/>
      <c r="S43" s="112"/>
      <c r="T43" s="112"/>
      <c r="U43" s="112"/>
      <c r="V43" s="112"/>
      <c r="W43" s="112"/>
      <c r="X43" s="112"/>
      <c r="Y43" s="112"/>
      <c r="Z43" s="112"/>
    </row>
    <row r="44" spans="1:26" ht="15.75" customHeight="1">
      <c r="A44" s="145"/>
      <c r="B44" s="145"/>
      <c r="C44" s="145"/>
      <c r="D44" s="145"/>
      <c r="E44" s="112"/>
      <c r="F44" s="112"/>
      <c r="G44" s="112"/>
      <c r="H44" s="112"/>
      <c r="I44" s="112"/>
      <c r="J44" s="112"/>
      <c r="K44" s="112"/>
      <c r="L44" s="112"/>
      <c r="M44" s="112"/>
      <c r="N44" s="112"/>
      <c r="O44" s="112"/>
      <c r="P44" s="112"/>
      <c r="Q44" s="112"/>
      <c r="R44" s="112"/>
      <c r="S44" s="112"/>
      <c r="T44" s="112"/>
      <c r="U44" s="112"/>
      <c r="V44" s="112"/>
      <c r="W44" s="112"/>
      <c r="X44" s="112"/>
      <c r="Y44" s="112"/>
      <c r="Z44" s="112"/>
    </row>
    <row r="45" spans="1:26" ht="15.75" customHeight="1">
      <c r="A45" s="145"/>
      <c r="B45" s="145"/>
      <c r="C45" s="145"/>
      <c r="D45" s="145"/>
      <c r="E45" s="112"/>
      <c r="F45" s="112"/>
      <c r="G45" s="112"/>
      <c r="H45" s="112"/>
      <c r="I45" s="112"/>
      <c r="J45" s="112"/>
      <c r="K45" s="112"/>
      <c r="L45" s="112"/>
      <c r="M45" s="112"/>
      <c r="N45" s="112"/>
      <c r="O45" s="112"/>
      <c r="P45" s="112"/>
      <c r="Q45" s="112"/>
      <c r="R45" s="112"/>
      <c r="S45" s="112"/>
      <c r="T45" s="112"/>
      <c r="U45" s="112"/>
      <c r="V45" s="112"/>
      <c r="W45" s="112"/>
      <c r="X45" s="112"/>
      <c r="Y45" s="112"/>
      <c r="Z45" s="112"/>
    </row>
    <row r="46" spans="1:26" ht="15.75" customHeight="1">
      <c r="A46" s="145"/>
      <c r="B46" s="145"/>
      <c r="C46" s="145"/>
      <c r="D46" s="145"/>
      <c r="E46" s="112"/>
      <c r="F46" s="112"/>
      <c r="G46" s="112"/>
      <c r="H46" s="112"/>
      <c r="I46" s="112"/>
      <c r="J46" s="112"/>
      <c r="K46" s="112"/>
      <c r="L46" s="112"/>
      <c r="M46" s="112"/>
      <c r="N46" s="112"/>
      <c r="O46" s="112"/>
      <c r="P46" s="112"/>
      <c r="Q46" s="112"/>
      <c r="R46" s="112"/>
      <c r="S46" s="112"/>
      <c r="T46" s="112"/>
      <c r="U46" s="112"/>
      <c r="V46" s="112"/>
      <c r="W46" s="112"/>
      <c r="X46" s="112"/>
      <c r="Y46" s="112"/>
      <c r="Z46" s="112"/>
    </row>
    <row r="47" spans="1:26" ht="15.75" customHeight="1">
      <c r="A47" s="145"/>
      <c r="B47" s="145"/>
      <c r="C47" s="145"/>
      <c r="D47" s="145"/>
      <c r="E47" s="112"/>
      <c r="F47" s="112"/>
      <c r="G47" s="112"/>
      <c r="H47" s="112"/>
      <c r="I47" s="112"/>
      <c r="J47" s="112"/>
      <c r="K47" s="112"/>
      <c r="L47" s="112"/>
      <c r="M47" s="112"/>
      <c r="N47" s="112"/>
      <c r="O47" s="112"/>
      <c r="P47" s="112"/>
      <c r="Q47" s="112"/>
      <c r="R47" s="112"/>
      <c r="S47" s="112"/>
      <c r="T47" s="112"/>
      <c r="U47" s="112"/>
      <c r="V47" s="112"/>
      <c r="W47" s="112"/>
      <c r="X47" s="112"/>
      <c r="Y47" s="112"/>
      <c r="Z47" s="112"/>
    </row>
    <row r="48" spans="1:26" ht="15.75" customHeight="1">
      <c r="A48" s="145"/>
      <c r="B48" s="145"/>
      <c r="C48" s="145"/>
      <c r="D48" s="145"/>
      <c r="E48" s="112"/>
      <c r="F48" s="112"/>
      <c r="G48" s="112"/>
      <c r="H48" s="112"/>
      <c r="I48" s="112"/>
      <c r="J48" s="112"/>
      <c r="K48" s="112"/>
      <c r="L48" s="112"/>
      <c r="M48" s="112"/>
      <c r="N48" s="112"/>
      <c r="O48" s="112"/>
      <c r="P48" s="112"/>
      <c r="Q48" s="112"/>
      <c r="R48" s="112"/>
      <c r="S48" s="112"/>
      <c r="T48" s="112"/>
      <c r="U48" s="112"/>
      <c r="V48" s="112"/>
      <c r="W48" s="112"/>
      <c r="X48" s="112"/>
      <c r="Y48" s="112"/>
      <c r="Z48" s="112"/>
    </row>
    <row r="49" spans="1:26" ht="15.75" customHeight="1">
      <c r="A49" s="145"/>
      <c r="B49" s="145"/>
      <c r="C49" s="145"/>
      <c r="D49" s="145"/>
      <c r="E49" s="112"/>
      <c r="F49" s="112"/>
      <c r="G49" s="112"/>
      <c r="H49" s="112"/>
      <c r="I49" s="112"/>
      <c r="J49" s="112"/>
      <c r="K49" s="112"/>
      <c r="L49" s="112"/>
      <c r="M49" s="112"/>
      <c r="N49" s="112"/>
      <c r="O49" s="112"/>
      <c r="P49" s="112"/>
      <c r="Q49" s="112"/>
      <c r="R49" s="112"/>
      <c r="S49" s="112"/>
      <c r="T49" s="112"/>
      <c r="U49" s="112"/>
      <c r="V49" s="112"/>
      <c r="W49" s="112"/>
      <c r="X49" s="112"/>
      <c r="Y49" s="112"/>
      <c r="Z49" s="112"/>
    </row>
    <row r="50" spans="1:26" ht="15.75" customHeight="1">
      <c r="A50" s="145"/>
      <c r="B50" s="145"/>
      <c r="C50" s="145"/>
      <c r="D50" s="145"/>
      <c r="E50" s="112"/>
      <c r="F50" s="112"/>
      <c r="G50" s="112"/>
      <c r="H50" s="112"/>
      <c r="I50" s="112"/>
      <c r="J50" s="112"/>
      <c r="K50" s="112"/>
      <c r="L50" s="112"/>
      <c r="M50" s="112"/>
      <c r="N50" s="112"/>
      <c r="O50" s="112"/>
      <c r="P50" s="112"/>
      <c r="Q50" s="112"/>
      <c r="R50" s="112"/>
      <c r="S50" s="112"/>
      <c r="T50" s="112"/>
      <c r="U50" s="112"/>
      <c r="V50" s="112"/>
      <c r="W50" s="112"/>
      <c r="X50" s="112"/>
      <c r="Y50" s="112"/>
      <c r="Z50" s="112"/>
    </row>
    <row r="51" spans="1:26" ht="15.75" customHeight="1">
      <c r="A51" s="145"/>
      <c r="B51" s="145"/>
      <c r="C51" s="145"/>
      <c r="D51" s="145"/>
      <c r="E51" s="112"/>
      <c r="F51" s="112"/>
      <c r="G51" s="112"/>
      <c r="H51" s="112"/>
      <c r="I51" s="112"/>
      <c r="J51" s="112"/>
      <c r="K51" s="112"/>
      <c r="L51" s="112"/>
      <c r="M51" s="112"/>
      <c r="N51" s="112"/>
      <c r="O51" s="112"/>
      <c r="P51" s="112"/>
      <c r="Q51" s="112"/>
      <c r="R51" s="112"/>
      <c r="S51" s="112"/>
      <c r="T51" s="112"/>
      <c r="U51" s="112"/>
      <c r="V51" s="112"/>
      <c r="W51" s="112"/>
      <c r="X51" s="112"/>
      <c r="Y51" s="112"/>
      <c r="Z51" s="112"/>
    </row>
    <row r="52" spans="1:26" ht="15.75" customHeight="1">
      <c r="A52" s="145"/>
      <c r="B52" s="145"/>
      <c r="C52" s="145"/>
      <c r="D52" s="145"/>
      <c r="E52" s="112"/>
      <c r="F52" s="112"/>
      <c r="G52" s="112"/>
      <c r="H52" s="112"/>
      <c r="I52" s="112"/>
      <c r="J52" s="112"/>
      <c r="K52" s="112"/>
      <c r="L52" s="112"/>
      <c r="M52" s="112"/>
      <c r="N52" s="112"/>
      <c r="O52" s="112"/>
      <c r="P52" s="112"/>
      <c r="Q52" s="112"/>
      <c r="R52" s="112"/>
      <c r="S52" s="112"/>
      <c r="T52" s="112"/>
      <c r="U52" s="112"/>
      <c r="V52" s="112"/>
      <c r="W52" s="112"/>
      <c r="X52" s="112"/>
      <c r="Y52" s="112"/>
      <c r="Z52" s="112"/>
    </row>
    <row r="53" spans="1:26" ht="15.75" customHeight="1">
      <c r="A53" s="145"/>
      <c r="B53" s="145"/>
      <c r="C53" s="145"/>
      <c r="D53" s="145"/>
      <c r="E53" s="112"/>
      <c r="F53" s="112"/>
      <c r="G53" s="112"/>
      <c r="H53" s="112"/>
      <c r="I53" s="112"/>
      <c r="J53" s="112"/>
      <c r="K53" s="112"/>
      <c r="L53" s="112"/>
      <c r="M53" s="112"/>
      <c r="N53" s="112"/>
      <c r="O53" s="112"/>
      <c r="P53" s="112"/>
      <c r="Q53" s="112"/>
      <c r="R53" s="112"/>
      <c r="S53" s="112"/>
      <c r="T53" s="112"/>
      <c r="U53" s="112"/>
      <c r="V53" s="112"/>
      <c r="W53" s="112"/>
      <c r="X53" s="112"/>
      <c r="Y53" s="112"/>
      <c r="Z53" s="112"/>
    </row>
    <row r="54" spans="1:26" ht="15.75" customHeight="1">
      <c r="A54" s="145"/>
      <c r="B54" s="145"/>
      <c r="C54" s="145"/>
      <c r="D54" s="145"/>
      <c r="E54" s="112"/>
      <c r="F54" s="112"/>
      <c r="G54" s="112"/>
      <c r="H54" s="112"/>
      <c r="I54" s="112"/>
      <c r="J54" s="112"/>
      <c r="K54" s="112"/>
      <c r="L54" s="112"/>
      <c r="M54" s="112"/>
      <c r="N54" s="112"/>
      <c r="O54" s="112"/>
      <c r="P54" s="112"/>
      <c r="Q54" s="112"/>
      <c r="R54" s="112"/>
      <c r="S54" s="112"/>
      <c r="T54" s="112"/>
      <c r="U54" s="112"/>
      <c r="V54" s="112"/>
      <c r="W54" s="112"/>
      <c r="X54" s="112"/>
      <c r="Y54" s="112"/>
      <c r="Z54" s="112"/>
    </row>
    <row r="55" spans="1:26" ht="15.75" customHeight="1">
      <c r="A55" s="145"/>
      <c r="B55" s="145"/>
      <c r="C55" s="145"/>
      <c r="D55" s="145"/>
      <c r="E55" s="112"/>
      <c r="F55" s="112"/>
      <c r="G55" s="112"/>
      <c r="H55" s="112"/>
      <c r="I55" s="112"/>
      <c r="J55" s="112"/>
      <c r="K55" s="112"/>
      <c r="L55" s="112"/>
      <c r="M55" s="112"/>
      <c r="N55" s="112"/>
      <c r="O55" s="112"/>
      <c r="P55" s="112"/>
      <c r="Q55" s="112"/>
      <c r="R55" s="112"/>
      <c r="S55" s="112"/>
      <c r="T55" s="112"/>
      <c r="U55" s="112"/>
      <c r="V55" s="112"/>
      <c r="W55" s="112"/>
      <c r="X55" s="112"/>
      <c r="Y55" s="112"/>
      <c r="Z55" s="112"/>
    </row>
    <row r="56" spans="1:26" ht="15.75" customHeight="1">
      <c r="A56" s="145"/>
      <c r="B56" s="145"/>
      <c r="C56" s="145"/>
      <c r="D56" s="145"/>
      <c r="E56" s="112"/>
      <c r="F56" s="112"/>
      <c r="G56" s="112"/>
      <c r="H56" s="112"/>
      <c r="I56" s="112"/>
      <c r="J56" s="112"/>
      <c r="K56" s="112"/>
      <c r="L56" s="112"/>
      <c r="M56" s="112"/>
      <c r="N56" s="112"/>
      <c r="O56" s="112"/>
      <c r="P56" s="112"/>
      <c r="Q56" s="112"/>
      <c r="R56" s="112"/>
      <c r="S56" s="112"/>
      <c r="T56" s="112"/>
      <c r="U56" s="112"/>
      <c r="V56" s="112"/>
      <c r="W56" s="112"/>
      <c r="X56" s="112"/>
      <c r="Y56" s="112"/>
      <c r="Z56" s="112"/>
    </row>
    <row r="57" spans="1:26" ht="15.75" customHeight="1">
      <c r="A57" s="145"/>
      <c r="B57" s="145"/>
      <c r="C57" s="145"/>
      <c r="D57" s="145"/>
      <c r="E57" s="112"/>
      <c r="F57" s="112"/>
      <c r="G57" s="112"/>
      <c r="H57" s="112"/>
      <c r="I57" s="112"/>
      <c r="J57" s="112"/>
      <c r="K57" s="112"/>
      <c r="L57" s="112"/>
      <c r="M57" s="112"/>
      <c r="N57" s="112"/>
      <c r="O57" s="112"/>
      <c r="P57" s="112"/>
      <c r="Q57" s="112"/>
      <c r="R57" s="112"/>
      <c r="S57" s="112"/>
      <c r="T57" s="112"/>
      <c r="U57" s="112"/>
      <c r="V57" s="112"/>
      <c r="W57" s="112"/>
      <c r="X57" s="112"/>
      <c r="Y57" s="112"/>
      <c r="Z57" s="112"/>
    </row>
    <row r="58" spans="1:26" ht="15.75" customHeight="1">
      <c r="A58" s="145"/>
      <c r="B58" s="145"/>
      <c r="C58" s="145"/>
      <c r="D58" s="145"/>
      <c r="E58" s="112"/>
      <c r="F58" s="112"/>
      <c r="G58" s="112"/>
      <c r="H58" s="112"/>
      <c r="I58" s="112"/>
      <c r="J58" s="112"/>
      <c r="K58" s="112"/>
      <c r="L58" s="112"/>
      <c r="M58" s="112"/>
      <c r="N58" s="112"/>
      <c r="O58" s="112"/>
      <c r="P58" s="112"/>
      <c r="Q58" s="112"/>
      <c r="R58" s="112"/>
      <c r="S58" s="112"/>
      <c r="T58" s="112"/>
      <c r="U58" s="112"/>
      <c r="V58" s="112"/>
      <c r="W58" s="112"/>
      <c r="X58" s="112"/>
      <c r="Y58" s="112"/>
      <c r="Z58" s="112"/>
    </row>
    <row r="59" spans="1:26" ht="15.75" customHeight="1">
      <c r="A59" s="145"/>
      <c r="B59" s="145"/>
      <c r="C59" s="145"/>
      <c r="D59" s="145"/>
      <c r="E59" s="112"/>
      <c r="F59" s="112"/>
      <c r="G59" s="112"/>
      <c r="H59" s="112"/>
      <c r="I59" s="112"/>
      <c r="J59" s="112"/>
      <c r="K59" s="112"/>
      <c r="L59" s="112"/>
      <c r="M59" s="112"/>
      <c r="N59" s="112"/>
      <c r="O59" s="112"/>
      <c r="P59" s="112"/>
      <c r="Q59" s="112"/>
      <c r="R59" s="112"/>
      <c r="S59" s="112"/>
      <c r="T59" s="112"/>
      <c r="U59" s="112"/>
      <c r="V59" s="112"/>
      <c r="W59" s="112"/>
      <c r="X59" s="112"/>
      <c r="Y59" s="112"/>
      <c r="Z59" s="112"/>
    </row>
    <row r="60" spans="1:26" ht="15.75" customHeight="1">
      <c r="A60" s="145"/>
      <c r="B60" s="145"/>
      <c r="C60" s="145"/>
      <c r="D60" s="145"/>
      <c r="E60" s="112"/>
      <c r="F60" s="112"/>
      <c r="G60" s="112"/>
      <c r="H60" s="112"/>
      <c r="I60" s="112"/>
      <c r="J60" s="112"/>
      <c r="K60" s="112"/>
      <c r="L60" s="112"/>
      <c r="M60" s="112"/>
      <c r="N60" s="112"/>
      <c r="O60" s="112"/>
      <c r="P60" s="112"/>
      <c r="Q60" s="112"/>
      <c r="R60" s="112"/>
      <c r="S60" s="112"/>
      <c r="T60" s="112"/>
      <c r="U60" s="112"/>
      <c r="V60" s="112"/>
      <c r="W60" s="112"/>
      <c r="X60" s="112"/>
      <c r="Y60" s="112"/>
      <c r="Z60" s="112"/>
    </row>
    <row r="61" spans="1:26" ht="15.75" customHeight="1">
      <c r="A61" s="145"/>
      <c r="B61" s="145"/>
      <c r="C61" s="145"/>
      <c r="D61" s="145"/>
      <c r="E61" s="112"/>
      <c r="F61" s="112"/>
      <c r="G61" s="112"/>
      <c r="H61" s="112"/>
      <c r="I61" s="112"/>
      <c r="J61" s="112"/>
      <c r="K61" s="112"/>
      <c r="L61" s="112"/>
      <c r="M61" s="112"/>
      <c r="N61" s="112"/>
      <c r="O61" s="112"/>
      <c r="P61" s="112"/>
      <c r="Q61" s="112"/>
      <c r="R61" s="112"/>
      <c r="S61" s="112"/>
      <c r="T61" s="112"/>
      <c r="U61" s="112"/>
      <c r="V61" s="112"/>
      <c r="W61" s="112"/>
      <c r="X61" s="112"/>
      <c r="Y61" s="112"/>
      <c r="Z61" s="112"/>
    </row>
    <row r="62" spans="1:26" ht="15.75" customHeight="1">
      <c r="A62" s="145"/>
      <c r="B62" s="145"/>
      <c r="C62" s="145"/>
      <c r="D62" s="145"/>
      <c r="E62" s="112"/>
      <c r="F62" s="112"/>
      <c r="G62" s="112"/>
      <c r="H62" s="112"/>
      <c r="I62" s="112"/>
      <c r="J62" s="112"/>
      <c r="K62" s="112"/>
      <c r="L62" s="112"/>
      <c r="M62" s="112"/>
      <c r="N62" s="112"/>
      <c r="O62" s="112"/>
      <c r="P62" s="112"/>
      <c r="Q62" s="112"/>
      <c r="R62" s="112"/>
      <c r="S62" s="112"/>
      <c r="T62" s="112"/>
      <c r="U62" s="112"/>
      <c r="V62" s="112"/>
      <c r="W62" s="112"/>
      <c r="X62" s="112"/>
      <c r="Y62" s="112"/>
      <c r="Z62" s="112"/>
    </row>
    <row r="63" spans="1:26" ht="15.75" customHeight="1">
      <c r="A63" s="145"/>
      <c r="B63" s="145"/>
      <c r="C63" s="145"/>
      <c r="D63" s="145"/>
      <c r="E63" s="112"/>
      <c r="F63" s="112"/>
      <c r="G63" s="112"/>
      <c r="H63" s="112"/>
      <c r="I63" s="112"/>
      <c r="J63" s="112"/>
      <c r="K63" s="112"/>
      <c r="L63" s="112"/>
      <c r="M63" s="112"/>
      <c r="N63" s="112"/>
      <c r="O63" s="112"/>
      <c r="P63" s="112"/>
      <c r="Q63" s="112"/>
      <c r="R63" s="112"/>
      <c r="S63" s="112"/>
      <c r="T63" s="112"/>
      <c r="U63" s="112"/>
      <c r="V63" s="112"/>
      <c r="W63" s="112"/>
      <c r="X63" s="112"/>
      <c r="Y63" s="112"/>
      <c r="Z63" s="112"/>
    </row>
    <row r="64" spans="1:26" ht="15.75" customHeight="1">
      <c r="A64" s="145"/>
      <c r="B64" s="145"/>
      <c r="C64" s="145"/>
      <c r="D64" s="145"/>
      <c r="E64" s="112"/>
      <c r="F64" s="112"/>
      <c r="G64" s="112"/>
      <c r="H64" s="112"/>
      <c r="I64" s="112"/>
      <c r="J64" s="112"/>
      <c r="K64" s="112"/>
      <c r="L64" s="112"/>
      <c r="M64" s="112"/>
      <c r="N64" s="112"/>
      <c r="O64" s="112"/>
      <c r="P64" s="112"/>
      <c r="Q64" s="112"/>
      <c r="R64" s="112"/>
      <c r="S64" s="112"/>
      <c r="T64" s="112"/>
      <c r="U64" s="112"/>
      <c r="V64" s="112"/>
      <c r="W64" s="112"/>
      <c r="X64" s="112"/>
      <c r="Y64" s="112"/>
      <c r="Z64" s="112"/>
    </row>
    <row r="65" spans="1:26" ht="15.75" customHeight="1">
      <c r="A65" s="145"/>
      <c r="B65" s="145"/>
      <c r="C65" s="145"/>
      <c r="D65" s="145"/>
      <c r="E65" s="112"/>
      <c r="F65" s="112"/>
      <c r="G65" s="112"/>
      <c r="H65" s="112"/>
      <c r="I65" s="112"/>
      <c r="J65" s="112"/>
      <c r="K65" s="112"/>
      <c r="L65" s="112"/>
      <c r="M65" s="112"/>
      <c r="N65" s="112"/>
      <c r="O65" s="112"/>
      <c r="P65" s="112"/>
      <c r="Q65" s="112"/>
      <c r="R65" s="112"/>
      <c r="S65" s="112"/>
      <c r="T65" s="112"/>
      <c r="U65" s="112"/>
      <c r="V65" s="112"/>
      <c r="W65" s="112"/>
      <c r="X65" s="112"/>
      <c r="Y65" s="112"/>
      <c r="Z65" s="112"/>
    </row>
    <row r="66" spans="1:26" ht="15.75" customHeight="1">
      <c r="A66" s="145"/>
      <c r="B66" s="145"/>
      <c r="C66" s="145"/>
      <c r="D66" s="145"/>
      <c r="E66" s="112"/>
      <c r="F66" s="112"/>
      <c r="G66" s="112"/>
      <c r="H66" s="112"/>
      <c r="I66" s="112"/>
      <c r="J66" s="112"/>
      <c r="K66" s="112"/>
      <c r="L66" s="112"/>
      <c r="M66" s="112"/>
      <c r="N66" s="112"/>
      <c r="O66" s="112"/>
      <c r="P66" s="112"/>
      <c r="Q66" s="112"/>
      <c r="R66" s="112"/>
      <c r="S66" s="112"/>
      <c r="T66" s="112"/>
      <c r="U66" s="112"/>
      <c r="V66" s="112"/>
      <c r="W66" s="112"/>
      <c r="X66" s="112"/>
      <c r="Y66" s="112"/>
      <c r="Z66" s="112"/>
    </row>
    <row r="67" spans="1:26" ht="15.75" customHeight="1">
      <c r="A67" s="145"/>
      <c r="B67" s="145"/>
      <c r="C67" s="145"/>
      <c r="D67" s="145"/>
      <c r="E67" s="112"/>
      <c r="F67" s="112"/>
      <c r="G67" s="112"/>
      <c r="H67" s="112"/>
      <c r="I67" s="112"/>
      <c r="J67" s="112"/>
      <c r="K67" s="112"/>
      <c r="L67" s="112"/>
      <c r="M67" s="112"/>
      <c r="N67" s="112"/>
      <c r="O67" s="112"/>
      <c r="P67" s="112"/>
      <c r="Q67" s="112"/>
      <c r="R67" s="112"/>
      <c r="S67" s="112"/>
      <c r="T67" s="112"/>
      <c r="U67" s="112"/>
      <c r="V67" s="112"/>
      <c r="W67" s="112"/>
      <c r="X67" s="112"/>
      <c r="Y67" s="112"/>
      <c r="Z67" s="112"/>
    </row>
    <row r="68" spans="1:26" ht="15.75" customHeight="1">
      <c r="A68" s="145"/>
      <c r="B68" s="145"/>
      <c r="C68" s="145"/>
      <c r="D68" s="145"/>
      <c r="E68" s="112"/>
      <c r="F68" s="112"/>
      <c r="G68" s="112"/>
      <c r="H68" s="112"/>
      <c r="I68" s="112"/>
      <c r="J68" s="112"/>
      <c r="K68" s="112"/>
      <c r="L68" s="112"/>
      <c r="M68" s="112"/>
      <c r="N68" s="112"/>
      <c r="O68" s="112"/>
      <c r="P68" s="112"/>
      <c r="Q68" s="112"/>
      <c r="R68" s="112"/>
      <c r="S68" s="112"/>
      <c r="T68" s="112"/>
      <c r="U68" s="112"/>
      <c r="V68" s="112"/>
      <c r="W68" s="112"/>
      <c r="X68" s="112"/>
      <c r="Y68" s="112"/>
      <c r="Z68" s="112"/>
    </row>
    <row r="69" spans="1:26" ht="15.75" customHeight="1">
      <c r="A69" s="145"/>
      <c r="B69" s="145"/>
      <c r="C69" s="145"/>
      <c r="D69" s="145"/>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1:26" ht="15.75" customHeight="1">
      <c r="A70" s="145"/>
      <c r="B70" s="145"/>
      <c r="C70" s="145"/>
      <c r="D70" s="145"/>
      <c r="E70" s="112"/>
      <c r="F70" s="112"/>
      <c r="G70" s="112"/>
      <c r="H70" s="112"/>
      <c r="I70" s="112"/>
      <c r="J70" s="112"/>
      <c r="K70" s="112"/>
      <c r="L70" s="112"/>
      <c r="M70" s="112"/>
      <c r="N70" s="112"/>
      <c r="O70" s="112"/>
      <c r="P70" s="112"/>
      <c r="Q70" s="112"/>
      <c r="R70" s="112"/>
      <c r="S70" s="112"/>
      <c r="T70" s="112"/>
      <c r="U70" s="112"/>
      <c r="V70" s="112"/>
      <c r="W70" s="112"/>
      <c r="X70" s="112"/>
      <c r="Y70" s="112"/>
      <c r="Z70" s="112"/>
    </row>
    <row r="71" spans="1:26" ht="15.75" customHeight="1">
      <c r="A71" s="145"/>
      <c r="B71" s="145"/>
      <c r="C71" s="145"/>
      <c r="D71" s="145"/>
      <c r="E71" s="112"/>
      <c r="F71" s="112"/>
      <c r="G71" s="112"/>
      <c r="H71" s="112"/>
      <c r="I71" s="112"/>
      <c r="J71" s="112"/>
      <c r="K71" s="112"/>
      <c r="L71" s="112"/>
      <c r="M71" s="112"/>
      <c r="N71" s="112"/>
      <c r="O71" s="112"/>
      <c r="P71" s="112"/>
      <c r="Q71" s="112"/>
      <c r="R71" s="112"/>
      <c r="S71" s="112"/>
      <c r="T71" s="112"/>
      <c r="U71" s="112"/>
      <c r="V71" s="112"/>
      <c r="W71" s="112"/>
      <c r="X71" s="112"/>
      <c r="Y71" s="112"/>
      <c r="Z71" s="112"/>
    </row>
    <row r="72" spans="1:26" ht="15.75" customHeight="1">
      <c r="A72" s="145"/>
      <c r="B72" s="145"/>
      <c r="C72" s="145"/>
      <c r="D72" s="145"/>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1:26" ht="15.75" customHeight="1">
      <c r="A73" s="145"/>
      <c r="B73" s="145"/>
      <c r="C73" s="145"/>
      <c r="D73" s="145"/>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1:26" ht="15.75" customHeight="1">
      <c r="A74" s="145"/>
      <c r="B74" s="145"/>
      <c r="C74" s="145"/>
      <c r="D74" s="145"/>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ht="15.75" customHeight="1">
      <c r="A75" s="145"/>
      <c r="B75" s="145"/>
      <c r="C75" s="145"/>
      <c r="D75" s="145"/>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ht="15.75" customHeight="1">
      <c r="A76" s="145"/>
      <c r="B76" s="145"/>
      <c r="C76" s="145"/>
      <c r="D76" s="145"/>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1:26" ht="15.75" customHeight="1">
      <c r="A77" s="145"/>
      <c r="B77" s="145"/>
      <c r="C77" s="145"/>
      <c r="D77" s="145"/>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1:26" ht="15.75" customHeight="1">
      <c r="A78" s="145"/>
      <c r="B78" s="145"/>
      <c r="C78" s="145"/>
      <c r="D78" s="145"/>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1:26" ht="15.75" customHeight="1">
      <c r="A79" s="145"/>
      <c r="B79" s="145"/>
      <c r="C79" s="145"/>
      <c r="D79" s="145"/>
      <c r="E79" s="112"/>
      <c r="F79" s="112"/>
      <c r="G79" s="112"/>
      <c r="H79" s="112"/>
      <c r="I79" s="112"/>
      <c r="J79" s="112"/>
      <c r="K79" s="112"/>
      <c r="L79" s="112"/>
      <c r="M79" s="112"/>
      <c r="N79" s="112"/>
      <c r="O79" s="112"/>
      <c r="P79" s="112"/>
      <c r="Q79" s="112"/>
      <c r="R79" s="112"/>
      <c r="S79" s="112"/>
      <c r="T79" s="112"/>
      <c r="U79" s="112"/>
      <c r="V79" s="112"/>
      <c r="W79" s="112"/>
      <c r="X79" s="112"/>
      <c r="Y79" s="112"/>
      <c r="Z79" s="112"/>
    </row>
    <row r="80" spans="1:26" ht="15.75" customHeight="1">
      <c r="A80" s="145"/>
      <c r="B80" s="145"/>
      <c r="C80" s="145"/>
      <c r="D80" s="145"/>
      <c r="E80" s="112"/>
      <c r="F80" s="112"/>
      <c r="G80" s="112"/>
      <c r="H80" s="112"/>
      <c r="I80" s="112"/>
      <c r="J80" s="112"/>
      <c r="K80" s="112"/>
      <c r="L80" s="112"/>
      <c r="M80" s="112"/>
      <c r="N80" s="112"/>
      <c r="O80" s="112"/>
      <c r="P80" s="112"/>
      <c r="Q80" s="112"/>
      <c r="R80" s="112"/>
      <c r="S80" s="112"/>
      <c r="T80" s="112"/>
      <c r="U80" s="112"/>
      <c r="V80" s="112"/>
      <c r="W80" s="112"/>
      <c r="X80" s="112"/>
      <c r="Y80" s="112"/>
      <c r="Z80" s="112"/>
    </row>
    <row r="81" spans="1:26" ht="15.75" customHeight="1">
      <c r="A81" s="145"/>
      <c r="B81" s="145"/>
      <c r="C81" s="145"/>
      <c r="D81" s="145"/>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ht="15.75" customHeight="1">
      <c r="A82" s="145"/>
      <c r="B82" s="145"/>
      <c r="C82" s="145"/>
      <c r="D82" s="145"/>
      <c r="E82" s="112"/>
      <c r="F82" s="112"/>
      <c r="G82" s="112"/>
      <c r="H82" s="112"/>
      <c r="I82" s="112"/>
      <c r="J82" s="112"/>
      <c r="K82" s="112"/>
      <c r="L82" s="112"/>
      <c r="M82" s="112"/>
      <c r="N82" s="112"/>
      <c r="O82" s="112"/>
      <c r="P82" s="112"/>
      <c r="Q82" s="112"/>
      <c r="R82" s="112"/>
      <c r="S82" s="112"/>
      <c r="T82" s="112"/>
      <c r="U82" s="112"/>
      <c r="V82" s="112"/>
      <c r="W82" s="112"/>
      <c r="X82" s="112"/>
      <c r="Y82" s="112"/>
      <c r="Z82" s="112"/>
    </row>
    <row r="83" spans="1:26" ht="15.75" customHeight="1">
      <c r="A83" s="145"/>
      <c r="B83" s="145"/>
      <c r="C83" s="145"/>
      <c r="D83" s="145"/>
      <c r="E83" s="112"/>
      <c r="F83" s="112"/>
      <c r="G83" s="112"/>
      <c r="H83" s="112"/>
      <c r="I83" s="112"/>
      <c r="J83" s="112"/>
      <c r="K83" s="112"/>
      <c r="L83" s="112"/>
      <c r="M83" s="112"/>
      <c r="N83" s="112"/>
      <c r="O83" s="112"/>
      <c r="P83" s="112"/>
      <c r="Q83" s="112"/>
      <c r="R83" s="112"/>
      <c r="S83" s="112"/>
      <c r="T83" s="112"/>
      <c r="U83" s="112"/>
      <c r="V83" s="112"/>
      <c r="W83" s="112"/>
      <c r="X83" s="112"/>
      <c r="Y83" s="112"/>
      <c r="Z83" s="112"/>
    </row>
    <row r="84" spans="1:26" ht="15.75" customHeight="1">
      <c r="A84" s="145"/>
      <c r="B84" s="145"/>
      <c r="C84" s="145"/>
      <c r="D84" s="145"/>
      <c r="E84" s="112"/>
      <c r="F84" s="112"/>
      <c r="G84" s="112"/>
      <c r="H84" s="112"/>
      <c r="I84" s="112"/>
      <c r="J84" s="112"/>
      <c r="K84" s="112"/>
      <c r="L84" s="112"/>
      <c r="M84" s="112"/>
      <c r="N84" s="112"/>
      <c r="O84" s="112"/>
      <c r="P84" s="112"/>
      <c r="Q84" s="112"/>
      <c r="R84" s="112"/>
      <c r="S84" s="112"/>
      <c r="T84" s="112"/>
      <c r="U84" s="112"/>
      <c r="V84" s="112"/>
      <c r="W84" s="112"/>
      <c r="X84" s="112"/>
      <c r="Y84" s="112"/>
      <c r="Z84" s="112"/>
    </row>
    <row r="85" spans="1:26" ht="15.75" customHeight="1">
      <c r="A85" s="145"/>
      <c r="B85" s="145"/>
      <c r="C85" s="145"/>
      <c r="D85" s="145"/>
      <c r="E85" s="112"/>
      <c r="F85" s="112"/>
      <c r="G85" s="112"/>
      <c r="H85" s="112"/>
      <c r="I85" s="112"/>
      <c r="J85" s="112"/>
      <c r="K85" s="112"/>
      <c r="L85" s="112"/>
      <c r="M85" s="112"/>
      <c r="N85" s="112"/>
      <c r="O85" s="112"/>
      <c r="P85" s="112"/>
      <c r="Q85" s="112"/>
      <c r="R85" s="112"/>
      <c r="S85" s="112"/>
      <c r="T85" s="112"/>
      <c r="U85" s="112"/>
      <c r="V85" s="112"/>
      <c r="W85" s="112"/>
      <c r="X85" s="112"/>
      <c r="Y85" s="112"/>
      <c r="Z85" s="112"/>
    </row>
    <row r="86" spans="1:26" ht="15.75" customHeight="1">
      <c r="A86" s="145"/>
      <c r="B86" s="145"/>
      <c r="C86" s="145"/>
      <c r="D86" s="145"/>
      <c r="E86" s="112"/>
      <c r="F86" s="112"/>
      <c r="G86" s="112"/>
      <c r="H86" s="112"/>
      <c r="I86" s="112"/>
      <c r="J86" s="112"/>
      <c r="K86" s="112"/>
      <c r="L86" s="112"/>
      <c r="M86" s="112"/>
      <c r="N86" s="112"/>
      <c r="O86" s="112"/>
      <c r="P86" s="112"/>
      <c r="Q86" s="112"/>
      <c r="R86" s="112"/>
      <c r="S86" s="112"/>
      <c r="T86" s="112"/>
      <c r="U86" s="112"/>
      <c r="V86" s="112"/>
      <c r="W86" s="112"/>
      <c r="X86" s="112"/>
      <c r="Y86" s="112"/>
      <c r="Z86" s="112"/>
    </row>
    <row r="87" spans="1:26" ht="15.75" customHeight="1">
      <c r="A87" s="145"/>
      <c r="B87" s="145"/>
      <c r="C87" s="145"/>
      <c r="D87" s="145"/>
      <c r="E87" s="112"/>
      <c r="F87" s="112"/>
      <c r="G87" s="112"/>
      <c r="H87" s="112"/>
      <c r="I87" s="112"/>
      <c r="J87" s="112"/>
      <c r="K87" s="112"/>
      <c r="L87" s="112"/>
      <c r="M87" s="112"/>
      <c r="N87" s="112"/>
      <c r="O87" s="112"/>
      <c r="P87" s="112"/>
      <c r="Q87" s="112"/>
      <c r="R87" s="112"/>
      <c r="S87" s="112"/>
      <c r="T87" s="112"/>
      <c r="U87" s="112"/>
      <c r="V87" s="112"/>
      <c r="W87" s="112"/>
      <c r="X87" s="112"/>
      <c r="Y87" s="112"/>
      <c r="Z87" s="112"/>
    </row>
    <row r="88" spans="1:26" ht="15.75" customHeight="1">
      <c r="A88" s="145"/>
      <c r="B88" s="145"/>
      <c r="C88" s="145"/>
      <c r="D88" s="145"/>
      <c r="E88" s="112"/>
      <c r="F88" s="112"/>
      <c r="G88" s="112"/>
      <c r="H88" s="112"/>
      <c r="I88" s="112"/>
      <c r="J88" s="112"/>
      <c r="K88" s="112"/>
      <c r="L88" s="112"/>
      <c r="M88" s="112"/>
      <c r="N88" s="112"/>
      <c r="O88" s="112"/>
      <c r="P88" s="112"/>
      <c r="Q88" s="112"/>
      <c r="R88" s="112"/>
      <c r="S88" s="112"/>
      <c r="T88" s="112"/>
      <c r="U88" s="112"/>
      <c r="V88" s="112"/>
      <c r="W88" s="112"/>
      <c r="X88" s="112"/>
      <c r="Y88" s="112"/>
      <c r="Z88" s="112"/>
    </row>
    <row r="89" spans="1:26" ht="15.75" customHeight="1">
      <c r="A89" s="145"/>
      <c r="B89" s="145"/>
      <c r="C89" s="145"/>
      <c r="D89" s="145"/>
      <c r="E89" s="112"/>
      <c r="F89" s="112"/>
      <c r="G89" s="112"/>
      <c r="H89" s="112"/>
      <c r="I89" s="112"/>
      <c r="J89" s="112"/>
      <c r="K89" s="112"/>
      <c r="L89" s="112"/>
      <c r="M89" s="112"/>
      <c r="N89" s="112"/>
      <c r="O89" s="112"/>
      <c r="P89" s="112"/>
      <c r="Q89" s="112"/>
      <c r="R89" s="112"/>
      <c r="S89" s="112"/>
      <c r="T89" s="112"/>
      <c r="U89" s="112"/>
      <c r="V89" s="112"/>
      <c r="W89" s="112"/>
      <c r="X89" s="112"/>
      <c r="Y89" s="112"/>
      <c r="Z89" s="112"/>
    </row>
    <row r="90" spans="1:26" ht="15.75" customHeight="1">
      <c r="A90" s="145"/>
      <c r="B90" s="145"/>
      <c r="C90" s="145"/>
      <c r="D90" s="145"/>
      <c r="E90" s="112"/>
      <c r="F90" s="112"/>
      <c r="G90" s="112"/>
      <c r="H90" s="112"/>
      <c r="I90" s="112"/>
      <c r="J90" s="112"/>
      <c r="K90" s="112"/>
      <c r="L90" s="112"/>
      <c r="M90" s="112"/>
      <c r="N90" s="112"/>
      <c r="O90" s="112"/>
      <c r="P90" s="112"/>
      <c r="Q90" s="112"/>
      <c r="R90" s="112"/>
      <c r="S90" s="112"/>
      <c r="T90" s="112"/>
      <c r="U90" s="112"/>
      <c r="V90" s="112"/>
      <c r="W90" s="112"/>
      <c r="X90" s="112"/>
      <c r="Y90" s="112"/>
      <c r="Z90" s="112"/>
    </row>
    <row r="91" spans="1:26" ht="15.75" customHeight="1">
      <c r="A91" s="145"/>
      <c r="B91" s="145"/>
      <c r="C91" s="145"/>
      <c r="D91" s="145"/>
      <c r="E91" s="112"/>
      <c r="F91" s="112"/>
      <c r="G91" s="112"/>
      <c r="H91" s="112"/>
      <c r="I91" s="112"/>
      <c r="J91" s="112"/>
      <c r="K91" s="112"/>
      <c r="L91" s="112"/>
      <c r="M91" s="112"/>
      <c r="N91" s="112"/>
      <c r="O91" s="112"/>
      <c r="P91" s="112"/>
      <c r="Q91" s="112"/>
      <c r="R91" s="112"/>
      <c r="S91" s="112"/>
      <c r="T91" s="112"/>
      <c r="U91" s="112"/>
      <c r="V91" s="112"/>
      <c r="W91" s="112"/>
      <c r="X91" s="112"/>
      <c r="Y91" s="112"/>
      <c r="Z91" s="112"/>
    </row>
    <row r="92" spans="1:26" ht="15.75" customHeight="1">
      <c r="A92" s="145"/>
      <c r="B92" s="145"/>
      <c r="C92" s="145"/>
      <c r="D92" s="145"/>
      <c r="E92" s="112"/>
      <c r="F92" s="112"/>
      <c r="G92" s="112"/>
      <c r="H92" s="112"/>
      <c r="I92" s="112"/>
      <c r="J92" s="112"/>
      <c r="K92" s="112"/>
      <c r="L92" s="112"/>
      <c r="M92" s="112"/>
      <c r="N92" s="112"/>
      <c r="O92" s="112"/>
      <c r="P92" s="112"/>
      <c r="Q92" s="112"/>
      <c r="R92" s="112"/>
      <c r="S92" s="112"/>
      <c r="T92" s="112"/>
      <c r="U92" s="112"/>
      <c r="V92" s="112"/>
      <c r="W92" s="112"/>
      <c r="X92" s="112"/>
      <c r="Y92" s="112"/>
      <c r="Z92" s="112"/>
    </row>
    <row r="93" spans="1:26" ht="15.75" customHeight="1">
      <c r="A93" s="145"/>
      <c r="B93" s="145"/>
      <c r="C93" s="145"/>
      <c r="D93" s="145"/>
      <c r="E93" s="112"/>
      <c r="F93" s="112"/>
      <c r="G93" s="112"/>
      <c r="H93" s="112"/>
      <c r="I93" s="112"/>
      <c r="J93" s="112"/>
      <c r="K93" s="112"/>
      <c r="L93" s="112"/>
      <c r="M93" s="112"/>
      <c r="N93" s="112"/>
      <c r="O93" s="112"/>
      <c r="P93" s="112"/>
      <c r="Q93" s="112"/>
      <c r="R93" s="112"/>
      <c r="S93" s="112"/>
      <c r="T93" s="112"/>
      <c r="U93" s="112"/>
      <c r="V93" s="112"/>
      <c r="W93" s="112"/>
      <c r="X93" s="112"/>
      <c r="Y93" s="112"/>
      <c r="Z93" s="112"/>
    </row>
    <row r="94" spans="1:26" ht="15.75" customHeight="1">
      <c r="A94" s="145"/>
      <c r="B94" s="145"/>
      <c r="C94" s="145"/>
      <c r="D94" s="145"/>
      <c r="E94" s="112"/>
      <c r="F94" s="112"/>
      <c r="G94" s="112"/>
      <c r="H94" s="112"/>
      <c r="I94" s="112"/>
      <c r="J94" s="112"/>
      <c r="K94" s="112"/>
      <c r="L94" s="112"/>
      <c r="M94" s="112"/>
      <c r="N94" s="112"/>
      <c r="O94" s="112"/>
      <c r="P94" s="112"/>
      <c r="Q94" s="112"/>
      <c r="R94" s="112"/>
      <c r="S94" s="112"/>
      <c r="T94" s="112"/>
      <c r="U94" s="112"/>
      <c r="V94" s="112"/>
      <c r="W94" s="112"/>
      <c r="X94" s="112"/>
      <c r="Y94" s="112"/>
      <c r="Z94" s="112"/>
    </row>
    <row r="95" spans="1:26" ht="15.75" customHeight="1">
      <c r="A95" s="145"/>
      <c r="B95" s="145"/>
      <c r="C95" s="145"/>
      <c r="D95" s="145"/>
      <c r="E95" s="112"/>
      <c r="F95" s="112"/>
      <c r="G95" s="112"/>
      <c r="H95" s="112"/>
      <c r="I95" s="112"/>
      <c r="J95" s="112"/>
      <c r="K95" s="112"/>
      <c r="L95" s="112"/>
      <c r="M95" s="112"/>
      <c r="N95" s="112"/>
      <c r="O95" s="112"/>
      <c r="P95" s="112"/>
      <c r="Q95" s="112"/>
      <c r="R95" s="112"/>
      <c r="S95" s="112"/>
      <c r="T95" s="112"/>
      <c r="U95" s="112"/>
      <c r="V95" s="112"/>
      <c r="W95" s="112"/>
      <c r="X95" s="112"/>
      <c r="Y95" s="112"/>
      <c r="Z95" s="112"/>
    </row>
    <row r="96" spans="1:26" ht="15.75" customHeight="1">
      <c r="A96" s="145"/>
      <c r="B96" s="145"/>
      <c r="C96" s="145"/>
      <c r="D96" s="145"/>
      <c r="E96" s="112"/>
      <c r="F96" s="112"/>
      <c r="G96" s="112"/>
      <c r="H96" s="112"/>
      <c r="I96" s="112"/>
      <c r="J96" s="112"/>
      <c r="K96" s="112"/>
      <c r="L96" s="112"/>
      <c r="M96" s="112"/>
      <c r="N96" s="112"/>
      <c r="O96" s="112"/>
      <c r="P96" s="112"/>
      <c r="Q96" s="112"/>
      <c r="R96" s="112"/>
      <c r="S96" s="112"/>
      <c r="T96" s="112"/>
      <c r="U96" s="112"/>
      <c r="V96" s="112"/>
      <c r="W96" s="112"/>
      <c r="X96" s="112"/>
      <c r="Y96" s="112"/>
      <c r="Z96" s="112"/>
    </row>
    <row r="97" spans="1:26" ht="15.75" customHeight="1">
      <c r="A97" s="145"/>
      <c r="B97" s="145"/>
      <c r="C97" s="145"/>
      <c r="D97" s="145"/>
      <c r="E97" s="112"/>
      <c r="F97" s="112"/>
      <c r="G97" s="112"/>
      <c r="H97" s="112"/>
      <c r="I97" s="112"/>
      <c r="J97" s="112"/>
      <c r="K97" s="112"/>
      <c r="L97" s="112"/>
      <c r="M97" s="112"/>
      <c r="N97" s="112"/>
      <c r="O97" s="112"/>
      <c r="P97" s="112"/>
      <c r="Q97" s="112"/>
      <c r="R97" s="112"/>
      <c r="S97" s="112"/>
      <c r="T97" s="112"/>
      <c r="U97" s="112"/>
      <c r="V97" s="112"/>
      <c r="W97" s="112"/>
      <c r="X97" s="112"/>
      <c r="Y97" s="112"/>
      <c r="Z97" s="112"/>
    </row>
    <row r="98" spans="1:26" ht="15.75" customHeight="1">
      <c r="A98" s="145"/>
      <c r="B98" s="145"/>
      <c r="C98" s="145"/>
      <c r="D98" s="145"/>
      <c r="E98" s="112"/>
      <c r="F98" s="112"/>
      <c r="G98" s="112"/>
      <c r="H98" s="112"/>
      <c r="I98" s="112"/>
      <c r="J98" s="112"/>
      <c r="K98" s="112"/>
      <c r="L98" s="112"/>
      <c r="M98" s="112"/>
      <c r="N98" s="112"/>
      <c r="O98" s="112"/>
      <c r="P98" s="112"/>
      <c r="Q98" s="112"/>
      <c r="R98" s="112"/>
      <c r="S98" s="112"/>
      <c r="T98" s="112"/>
      <c r="U98" s="112"/>
      <c r="V98" s="112"/>
      <c r="W98" s="112"/>
      <c r="X98" s="112"/>
      <c r="Y98" s="112"/>
      <c r="Z98" s="112"/>
    </row>
    <row r="99" spans="1:26" ht="15.75" customHeight="1">
      <c r="A99" s="145"/>
      <c r="B99" s="145"/>
      <c r="C99" s="145"/>
      <c r="D99" s="145"/>
      <c r="E99" s="112"/>
      <c r="F99" s="112"/>
      <c r="G99" s="112"/>
      <c r="H99" s="112"/>
      <c r="I99" s="112"/>
      <c r="J99" s="112"/>
      <c r="K99" s="112"/>
      <c r="L99" s="112"/>
      <c r="M99" s="112"/>
      <c r="N99" s="112"/>
      <c r="O99" s="112"/>
      <c r="P99" s="112"/>
      <c r="Q99" s="112"/>
      <c r="R99" s="112"/>
      <c r="S99" s="112"/>
      <c r="T99" s="112"/>
      <c r="U99" s="112"/>
      <c r="V99" s="112"/>
      <c r="W99" s="112"/>
      <c r="X99" s="112"/>
      <c r="Y99" s="112"/>
      <c r="Z99" s="112"/>
    </row>
    <row r="100" spans="1:26" ht="15.75" customHeight="1">
      <c r="A100" s="145"/>
      <c r="B100" s="145"/>
      <c r="C100" s="145"/>
      <c r="D100" s="145"/>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row>
    <row r="101" spans="1:26" ht="15.75" customHeight="1">
      <c r="A101" s="145"/>
      <c r="B101" s="145"/>
      <c r="C101" s="145"/>
      <c r="D101" s="145"/>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row>
    <row r="102" spans="1:26" ht="15.75" customHeight="1">
      <c r="A102" s="145"/>
      <c r="B102" s="145"/>
      <c r="C102" s="145"/>
      <c r="D102" s="145"/>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row>
    <row r="103" spans="1:26" ht="15.75" customHeight="1">
      <c r="A103" s="145"/>
      <c r="B103" s="145"/>
      <c r="C103" s="145"/>
      <c r="D103" s="145"/>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row>
    <row r="104" spans="1:26" ht="15.75" customHeight="1">
      <c r="A104" s="145"/>
      <c r="B104" s="145"/>
      <c r="C104" s="145"/>
      <c r="D104" s="145"/>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row>
    <row r="105" spans="1:26" ht="15.75" customHeight="1">
      <c r="A105" s="145"/>
      <c r="B105" s="145"/>
      <c r="C105" s="145"/>
      <c r="D105" s="145"/>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row>
    <row r="106" spans="1:26" ht="15.75" customHeight="1">
      <c r="A106" s="145"/>
      <c r="B106" s="145"/>
      <c r="C106" s="145"/>
      <c r="D106" s="145"/>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row>
    <row r="107" spans="1:26" ht="15.75" customHeight="1">
      <c r="A107" s="145"/>
      <c r="B107" s="145"/>
      <c r="C107" s="145"/>
      <c r="D107" s="145"/>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row>
    <row r="108" spans="1:26" ht="15.75" customHeight="1">
      <c r="A108" s="145"/>
      <c r="B108" s="145"/>
      <c r="C108" s="145"/>
      <c r="D108" s="145"/>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row>
    <row r="109" spans="1:26" ht="15.75" customHeight="1">
      <c r="A109" s="145"/>
      <c r="B109" s="145"/>
      <c r="C109" s="145"/>
      <c r="D109" s="145"/>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row>
    <row r="110" spans="1:26" ht="15.75" customHeight="1">
      <c r="A110" s="145"/>
      <c r="B110" s="145"/>
      <c r="C110" s="145"/>
      <c r="D110" s="145"/>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row>
    <row r="111" spans="1:26" ht="15.75" customHeight="1">
      <c r="A111" s="145"/>
      <c r="B111" s="145"/>
      <c r="C111" s="145"/>
      <c r="D111" s="145"/>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row>
    <row r="112" spans="1:26" ht="15.75" customHeight="1">
      <c r="A112" s="145"/>
      <c r="B112" s="145"/>
      <c r="C112" s="145"/>
      <c r="D112" s="145"/>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row>
    <row r="113" spans="1:26" ht="15.75" customHeight="1">
      <c r="A113" s="145"/>
      <c r="B113" s="145"/>
      <c r="C113" s="145"/>
      <c r="D113" s="145"/>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row>
    <row r="114" spans="1:26" ht="15.75" customHeight="1">
      <c r="A114" s="145"/>
      <c r="B114" s="145"/>
      <c r="C114" s="145"/>
      <c r="D114" s="145"/>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row>
    <row r="115" spans="1:26" ht="15.75" customHeight="1">
      <c r="A115" s="145"/>
      <c r="B115" s="145"/>
      <c r="C115" s="145"/>
      <c r="D115" s="145"/>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row>
    <row r="116" spans="1:26" ht="15.75" customHeight="1">
      <c r="A116" s="145"/>
      <c r="B116" s="145"/>
      <c r="C116" s="145"/>
      <c r="D116" s="145"/>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row>
    <row r="117" spans="1:26" ht="15.75" customHeight="1">
      <c r="A117" s="145"/>
      <c r="B117" s="145"/>
      <c r="C117" s="145"/>
      <c r="D117" s="145"/>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row>
    <row r="118" spans="1:26" ht="15.75" customHeight="1">
      <c r="A118" s="145"/>
      <c r="B118" s="145"/>
      <c r="C118" s="145"/>
      <c r="D118" s="145"/>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row>
    <row r="119" spans="1:26" ht="15.75" customHeight="1">
      <c r="A119" s="145"/>
      <c r="B119" s="145"/>
      <c r="C119" s="145"/>
      <c r="D119" s="145"/>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row>
    <row r="120" spans="1:26" ht="15.75" customHeight="1">
      <c r="A120" s="145"/>
      <c r="B120" s="145"/>
      <c r="C120" s="145"/>
      <c r="D120" s="145"/>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row>
    <row r="121" spans="1:26" ht="15.75" customHeight="1">
      <c r="A121" s="145"/>
      <c r="B121" s="145"/>
      <c r="C121" s="145"/>
      <c r="D121" s="145"/>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row>
    <row r="122" spans="1:26" ht="15.75" customHeight="1">
      <c r="A122" s="145"/>
      <c r="B122" s="145"/>
      <c r="C122" s="145"/>
      <c r="D122" s="145"/>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row>
    <row r="123" spans="1:26" ht="15.75" customHeight="1">
      <c r="A123" s="145"/>
      <c r="B123" s="145"/>
      <c r="C123" s="145"/>
      <c r="D123" s="145"/>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row>
    <row r="124" spans="1:26" ht="15.75" customHeight="1">
      <c r="A124" s="145"/>
      <c r="B124" s="145"/>
      <c r="C124" s="145"/>
      <c r="D124" s="145"/>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row>
    <row r="125" spans="1:26" ht="15.75" customHeight="1">
      <c r="A125" s="145"/>
      <c r="B125" s="145"/>
      <c r="C125" s="145"/>
      <c r="D125" s="145"/>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row>
    <row r="126" spans="1:26" ht="15.75" customHeight="1">
      <c r="A126" s="145"/>
      <c r="B126" s="145"/>
      <c r="C126" s="145"/>
      <c r="D126" s="145"/>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row>
    <row r="127" spans="1:26" ht="15.75" customHeight="1">
      <c r="A127" s="145"/>
      <c r="B127" s="145"/>
      <c r="C127" s="145"/>
      <c r="D127" s="145"/>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row>
    <row r="128" spans="1:26" ht="15.75" customHeight="1">
      <c r="A128" s="145"/>
      <c r="B128" s="145"/>
      <c r="C128" s="145"/>
      <c r="D128" s="145"/>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row>
    <row r="129" spans="1:26" ht="15.75" customHeight="1">
      <c r="A129" s="145"/>
      <c r="B129" s="145"/>
      <c r="C129" s="145"/>
      <c r="D129" s="145"/>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row>
    <row r="130" spans="1:26" ht="15.75" customHeight="1">
      <c r="A130" s="145"/>
      <c r="B130" s="145"/>
      <c r="C130" s="145"/>
      <c r="D130" s="145"/>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row>
    <row r="131" spans="1:26" ht="15.75" customHeight="1">
      <c r="A131" s="145"/>
      <c r="B131" s="145"/>
      <c r="C131" s="145"/>
      <c r="D131" s="145"/>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row>
    <row r="132" spans="1:26" ht="15.75" customHeight="1">
      <c r="A132" s="145"/>
      <c r="B132" s="145"/>
      <c r="C132" s="145"/>
      <c r="D132" s="145"/>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row>
    <row r="133" spans="1:26" ht="15.75" customHeight="1">
      <c r="A133" s="145"/>
      <c r="B133" s="145"/>
      <c r="C133" s="145"/>
      <c r="D133" s="145"/>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row>
    <row r="134" spans="1:26" ht="15.75" customHeight="1">
      <c r="A134" s="145"/>
      <c r="B134" s="145"/>
      <c r="C134" s="145"/>
      <c r="D134" s="145"/>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row>
    <row r="135" spans="1:26" ht="15.75" customHeight="1">
      <c r="A135" s="145"/>
      <c r="B135" s="145"/>
      <c r="C135" s="145"/>
      <c r="D135" s="145"/>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row>
    <row r="136" spans="1:26" ht="15.75" customHeight="1">
      <c r="A136" s="145"/>
      <c r="B136" s="145"/>
      <c r="C136" s="145"/>
      <c r="D136" s="145"/>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row>
    <row r="137" spans="1:26" ht="15.75" customHeight="1">
      <c r="A137" s="145"/>
      <c r="B137" s="145"/>
      <c r="C137" s="145"/>
      <c r="D137" s="145"/>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row>
    <row r="138" spans="1:26" ht="15.75" customHeight="1">
      <c r="A138" s="145"/>
      <c r="B138" s="145"/>
      <c r="C138" s="145"/>
      <c r="D138" s="145"/>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row>
    <row r="139" spans="1:26" ht="15.75" customHeight="1">
      <c r="A139" s="145"/>
      <c r="B139" s="145"/>
      <c r="C139" s="145"/>
      <c r="D139" s="145"/>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row>
    <row r="140" spans="1:26" ht="15.75" customHeight="1">
      <c r="A140" s="145"/>
      <c r="B140" s="145"/>
      <c r="C140" s="145"/>
      <c r="D140" s="145"/>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row>
    <row r="141" spans="1:26" ht="15.75" customHeight="1">
      <c r="A141" s="145"/>
      <c r="B141" s="145"/>
      <c r="C141" s="145"/>
      <c r="D141" s="145"/>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row>
    <row r="142" spans="1:26" ht="15.75" customHeight="1">
      <c r="A142" s="145"/>
      <c r="B142" s="145"/>
      <c r="C142" s="145"/>
      <c r="D142" s="145"/>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row>
    <row r="143" spans="1:26" ht="15.75" customHeight="1">
      <c r="A143" s="145"/>
      <c r="B143" s="145"/>
      <c r="C143" s="145"/>
      <c r="D143" s="145"/>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row>
    <row r="144" spans="1:26" ht="15.75" customHeight="1">
      <c r="A144" s="145"/>
      <c r="B144" s="145"/>
      <c r="C144" s="145"/>
      <c r="D144" s="145"/>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row>
    <row r="145" spans="1:26" ht="15.75" customHeight="1">
      <c r="A145" s="145"/>
      <c r="B145" s="145"/>
      <c r="C145" s="145"/>
      <c r="D145" s="145"/>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row>
    <row r="146" spans="1:26" ht="15.75" customHeight="1">
      <c r="A146" s="145"/>
      <c r="B146" s="145"/>
      <c r="C146" s="145"/>
      <c r="D146" s="145"/>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row>
    <row r="147" spans="1:26" ht="15.75" customHeight="1">
      <c r="A147" s="145"/>
      <c r="B147" s="145"/>
      <c r="C147" s="145"/>
      <c r="D147" s="145"/>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row>
    <row r="148" spans="1:26" ht="15.75" customHeight="1">
      <c r="A148" s="145"/>
      <c r="B148" s="145"/>
      <c r="C148" s="145"/>
      <c r="D148" s="145"/>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row>
    <row r="149" spans="1:26" ht="15.75" customHeight="1">
      <c r="A149" s="145"/>
      <c r="B149" s="145"/>
      <c r="C149" s="145"/>
      <c r="D149" s="145"/>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row>
    <row r="150" spans="1:26" ht="15.75" customHeight="1">
      <c r="A150" s="145"/>
      <c r="B150" s="145"/>
      <c r="C150" s="145"/>
      <c r="D150" s="145"/>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row>
    <row r="151" spans="1:26" ht="15.75" customHeight="1">
      <c r="A151" s="145"/>
      <c r="B151" s="145"/>
      <c r="C151" s="145"/>
      <c r="D151" s="145"/>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row>
    <row r="152" spans="1:26" ht="15.75" customHeight="1">
      <c r="A152" s="145"/>
      <c r="B152" s="145"/>
      <c r="C152" s="145"/>
      <c r="D152" s="145"/>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row>
    <row r="153" spans="1:26" ht="15.75" customHeight="1">
      <c r="A153" s="145"/>
      <c r="B153" s="145"/>
      <c r="C153" s="145"/>
      <c r="D153" s="145"/>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row>
    <row r="154" spans="1:26" ht="15.75" customHeight="1">
      <c r="A154" s="145"/>
      <c r="B154" s="145"/>
      <c r="C154" s="145"/>
      <c r="D154" s="145"/>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row>
    <row r="155" spans="1:26" ht="15.75" customHeight="1">
      <c r="A155" s="145"/>
      <c r="B155" s="145"/>
      <c r="C155" s="145"/>
      <c r="D155" s="145"/>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row>
    <row r="156" spans="1:26" ht="15.75" customHeight="1">
      <c r="A156" s="145"/>
      <c r="B156" s="145"/>
      <c r="C156" s="145"/>
      <c r="D156" s="145"/>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row>
    <row r="157" spans="1:26" ht="15.75" customHeight="1">
      <c r="A157" s="145"/>
      <c r="B157" s="145"/>
      <c r="C157" s="145"/>
      <c r="D157" s="145"/>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row>
    <row r="158" spans="1:26" ht="15.75" customHeight="1">
      <c r="A158" s="145"/>
      <c r="B158" s="145"/>
      <c r="C158" s="145"/>
      <c r="D158" s="145"/>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row>
    <row r="159" spans="1:26" ht="15.75" customHeight="1">
      <c r="A159" s="145"/>
      <c r="B159" s="145"/>
      <c r="C159" s="145"/>
      <c r="D159" s="145"/>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row>
    <row r="160" spans="1:26" ht="15.75" customHeight="1">
      <c r="A160" s="145"/>
      <c r="B160" s="145"/>
      <c r="C160" s="145"/>
      <c r="D160" s="145"/>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row>
    <row r="161" spans="1:26" ht="15.75" customHeight="1">
      <c r="A161" s="145"/>
      <c r="B161" s="145"/>
      <c r="C161" s="145"/>
      <c r="D161" s="145"/>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row>
    <row r="162" spans="1:26" ht="15.75" customHeight="1">
      <c r="A162" s="145"/>
      <c r="B162" s="145"/>
      <c r="C162" s="145"/>
      <c r="D162" s="145"/>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row>
    <row r="163" spans="1:26" ht="15.75" customHeight="1">
      <c r="A163" s="145"/>
      <c r="B163" s="145"/>
      <c r="C163" s="145"/>
      <c r="D163" s="145"/>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row>
    <row r="164" spans="1:26" ht="15.75" customHeight="1">
      <c r="A164" s="145"/>
      <c r="B164" s="145"/>
      <c r="C164" s="145"/>
      <c r="D164" s="145"/>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row>
    <row r="165" spans="1:26" ht="15.75" customHeight="1">
      <c r="A165" s="145"/>
      <c r="B165" s="145"/>
      <c r="C165" s="145"/>
      <c r="D165" s="145"/>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row>
    <row r="166" spans="1:26" ht="15.75" customHeight="1">
      <c r="A166" s="145"/>
      <c r="B166" s="145"/>
      <c r="C166" s="145"/>
      <c r="D166" s="145"/>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row>
    <row r="167" spans="1:26" ht="15.75" customHeight="1">
      <c r="A167" s="145"/>
      <c r="B167" s="145"/>
      <c r="C167" s="145"/>
      <c r="D167" s="145"/>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row>
    <row r="168" spans="1:26" ht="15.75" customHeight="1">
      <c r="A168" s="145"/>
      <c r="B168" s="145"/>
      <c r="C168" s="145"/>
      <c r="D168" s="145"/>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row>
    <row r="169" spans="1:26" ht="15.75" customHeight="1">
      <c r="A169" s="145"/>
      <c r="B169" s="145"/>
      <c r="C169" s="145"/>
      <c r="D169" s="145"/>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row>
    <row r="170" spans="1:26" ht="15.75" customHeight="1">
      <c r="A170" s="145"/>
      <c r="B170" s="145"/>
      <c r="C170" s="145"/>
      <c r="D170" s="145"/>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row>
    <row r="171" spans="1:26" ht="15.75" customHeight="1">
      <c r="A171" s="145"/>
      <c r="B171" s="145"/>
      <c r="C171" s="145"/>
      <c r="D171" s="145"/>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row>
    <row r="172" spans="1:26" ht="15.75" customHeight="1">
      <c r="A172" s="145"/>
      <c r="B172" s="145"/>
      <c r="C172" s="145"/>
      <c r="D172" s="145"/>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row>
    <row r="173" spans="1:26" ht="15.75" customHeight="1">
      <c r="A173" s="145"/>
      <c r="B173" s="145"/>
      <c r="C173" s="145"/>
      <c r="D173" s="145"/>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row>
    <row r="174" spans="1:26" ht="15.75" customHeight="1">
      <c r="A174" s="145"/>
      <c r="B174" s="145"/>
      <c r="C174" s="145"/>
      <c r="D174" s="145"/>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row>
    <row r="175" spans="1:26" ht="15.75" customHeight="1">
      <c r="A175" s="145"/>
      <c r="B175" s="145"/>
      <c r="C175" s="145"/>
      <c r="D175" s="145"/>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row>
    <row r="176" spans="1:26" ht="15.75" customHeight="1">
      <c r="A176" s="145"/>
      <c r="B176" s="145"/>
      <c r="C176" s="145"/>
      <c r="D176" s="145"/>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row>
    <row r="177" spans="1:26" ht="15.75" customHeight="1">
      <c r="A177" s="145"/>
      <c r="B177" s="145"/>
      <c r="C177" s="145"/>
      <c r="D177" s="145"/>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row>
    <row r="178" spans="1:26" ht="15.75" customHeight="1">
      <c r="A178" s="145"/>
      <c r="B178" s="145"/>
      <c r="C178" s="145"/>
      <c r="D178" s="145"/>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row>
    <row r="179" spans="1:26" ht="15.75" customHeight="1">
      <c r="A179" s="145"/>
      <c r="B179" s="145"/>
      <c r="C179" s="145"/>
      <c r="D179" s="145"/>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row>
    <row r="180" spans="1:26" ht="15.75" customHeight="1">
      <c r="A180" s="145"/>
      <c r="B180" s="145"/>
      <c r="C180" s="145"/>
      <c r="D180" s="145"/>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row>
    <row r="181" spans="1:26" ht="15.75" customHeight="1">
      <c r="A181" s="145"/>
      <c r="B181" s="145"/>
      <c r="C181" s="145"/>
      <c r="D181" s="145"/>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row>
    <row r="182" spans="1:26" ht="15.75" customHeight="1">
      <c r="A182" s="145"/>
      <c r="B182" s="145"/>
      <c r="C182" s="145"/>
      <c r="D182" s="145"/>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row>
    <row r="183" spans="1:26" ht="15.75" customHeight="1">
      <c r="A183" s="145"/>
      <c r="B183" s="145"/>
      <c r="C183" s="145"/>
      <c r="D183" s="145"/>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row>
    <row r="184" spans="1:26" ht="15.75" customHeight="1">
      <c r="A184" s="145"/>
      <c r="B184" s="145"/>
      <c r="C184" s="145"/>
      <c r="D184" s="145"/>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row>
    <row r="185" spans="1:26" ht="15.75" customHeight="1">
      <c r="A185" s="145"/>
      <c r="B185" s="145"/>
      <c r="C185" s="145"/>
      <c r="D185" s="145"/>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row>
    <row r="186" spans="1:26" ht="15.75" customHeight="1">
      <c r="A186" s="145"/>
      <c r="B186" s="145"/>
      <c r="C186" s="145"/>
      <c r="D186" s="145"/>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row>
    <row r="187" spans="1:26" ht="15.75" customHeight="1">
      <c r="A187" s="145"/>
      <c r="B187" s="145"/>
      <c r="C187" s="145"/>
      <c r="D187" s="145"/>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row>
    <row r="188" spans="1:26" ht="15.75" customHeight="1">
      <c r="A188" s="145"/>
      <c r="B188" s="145"/>
      <c r="C188" s="145"/>
      <c r="D188" s="145"/>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row>
    <row r="189" spans="1:26" ht="15.75" customHeight="1">
      <c r="A189" s="145"/>
      <c r="B189" s="145"/>
      <c r="C189" s="145"/>
      <c r="D189" s="145"/>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row>
    <row r="190" spans="1:26" ht="15.75" customHeight="1">
      <c r="A190" s="145"/>
      <c r="B190" s="145"/>
      <c r="C190" s="145"/>
      <c r="D190" s="145"/>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spans="1:26" ht="15.75" customHeight="1">
      <c r="A191" s="145"/>
      <c r="B191" s="145"/>
      <c r="C191" s="145"/>
      <c r="D191" s="145"/>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row>
    <row r="192" spans="1:26" ht="15.75" customHeight="1">
      <c r="A192" s="145"/>
      <c r="B192" s="145"/>
      <c r="C192" s="145"/>
      <c r="D192" s="145"/>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row>
    <row r="193" spans="1:26" ht="15.75" customHeight="1">
      <c r="A193" s="145"/>
      <c r="B193" s="145"/>
      <c r="C193" s="145"/>
      <c r="D193" s="145"/>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row>
    <row r="194" spans="1:26" ht="15.75" customHeight="1">
      <c r="A194" s="145"/>
      <c r="B194" s="145"/>
      <c r="C194" s="145"/>
      <c r="D194" s="145"/>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row>
    <row r="195" spans="1:26" ht="15.75" customHeight="1">
      <c r="A195" s="145"/>
      <c r="B195" s="145"/>
      <c r="C195" s="145"/>
      <c r="D195" s="145"/>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row>
    <row r="196" spans="1:26" ht="15.75" customHeight="1">
      <c r="A196" s="145"/>
      <c r="B196" s="145"/>
      <c r="C196" s="145"/>
      <c r="D196" s="145"/>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row>
    <row r="197" spans="1:26" ht="15.75" customHeight="1">
      <c r="A197" s="145"/>
      <c r="B197" s="145"/>
      <c r="C197" s="145"/>
      <c r="D197" s="145"/>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row>
    <row r="198" spans="1:26" ht="15.75" customHeight="1">
      <c r="A198" s="145"/>
      <c r="B198" s="145"/>
      <c r="C198" s="145"/>
      <c r="D198" s="145"/>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row>
    <row r="199" spans="1:26" ht="15.75" customHeight="1">
      <c r="A199" s="145"/>
      <c r="B199" s="145"/>
      <c r="C199" s="145"/>
      <c r="D199" s="145"/>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row>
    <row r="200" spans="1:26" ht="15.75" customHeight="1">
      <c r="A200" s="145"/>
      <c r="B200" s="145"/>
      <c r="C200" s="145"/>
      <c r="D200" s="145"/>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row>
    <row r="201" spans="1:26" ht="15.75" customHeight="1">
      <c r="A201" s="145"/>
      <c r="B201" s="145"/>
      <c r="C201" s="145"/>
      <c r="D201" s="145"/>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row>
    <row r="202" spans="1:26" ht="15.75" customHeight="1">
      <c r="A202" s="145"/>
      <c r="B202" s="145"/>
      <c r="C202" s="145"/>
      <c r="D202" s="145"/>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row>
    <row r="203" spans="1:26" ht="15.75" customHeight="1">
      <c r="A203" s="145"/>
      <c r="B203" s="145"/>
      <c r="C203" s="145"/>
      <c r="D203" s="145"/>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row>
    <row r="204" spans="1:26" ht="15.75" customHeight="1">
      <c r="A204" s="145"/>
      <c r="B204" s="145"/>
      <c r="C204" s="145"/>
      <c r="D204" s="145"/>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row>
    <row r="205" spans="1:26" ht="15.75" customHeight="1">
      <c r="A205" s="145"/>
      <c r="B205" s="145"/>
      <c r="C205" s="145"/>
      <c r="D205" s="145"/>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row>
    <row r="206" spans="1:26" ht="15.75" customHeight="1">
      <c r="A206" s="145"/>
      <c r="B206" s="145"/>
      <c r="C206" s="145"/>
      <c r="D206" s="145"/>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row>
    <row r="207" spans="1:26" ht="15.75" customHeight="1">
      <c r="A207" s="145"/>
      <c r="B207" s="145"/>
      <c r="C207" s="145"/>
      <c r="D207" s="145"/>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row>
    <row r="208" spans="1:26" ht="15.75" customHeight="1">
      <c r="A208" s="145"/>
      <c r="B208" s="145"/>
      <c r="C208" s="145"/>
      <c r="D208" s="145"/>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row>
    <row r="209" spans="1:26" ht="15.75" customHeight="1">
      <c r="A209" s="145"/>
      <c r="B209" s="145"/>
      <c r="C209" s="145"/>
      <c r="D209" s="145"/>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row>
    <row r="210" spans="1:26" ht="15.75" customHeight="1">
      <c r="A210" s="145"/>
      <c r="B210" s="145"/>
      <c r="C210" s="145"/>
      <c r="D210" s="145"/>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row>
    <row r="211" spans="1:26" ht="15.75" customHeight="1">
      <c r="A211" s="145"/>
      <c r="B211" s="145"/>
      <c r="C211" s="145"/>
      <c r="D211" s="145"/>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row>
    <row r="212" spans="1:26" ht="15.75" customHeight="1">
      <c r="A212" s="145"/>
      <c r="B212" s="145"/>
      <c r="C212" s="145"/>
      <c r="D212" s="145"/>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row>
    <row r="213" spans="1:26" ht="15.75" customHeight="1">
      <c r="A213" s="145"/>
      <c r="B213" s="145"/>
      <c r="C213" s="145"/>
      <c r="D213" s="145"/>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row>
    <row r="214" spans="1:26" ht="15.75" customHeight="1">
      <c r="A214" s="145"/>
      <c r="B214" s="145"/>
      <c r="C214" s="145"/>
      <c r="D214" s="145"/>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row>
    <row r="215" spans="1:26" ht="15.75" customHeight="1">
      <c r="A215" s="145"/>
      <c r="B215" s="145"/>
      <c r="C215" s="145"/>
      <c r="D215" s="145"/>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row>
    <row r="216" spans="1:26" ht="15.75" customHeight="1">
      <c r="A216" s="145"/>
      <c r="B216" s="145"/>
      <c r="C216" s="145"/>
      <c r="D216" s="145"/>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row>
    <row r="217" spans="1:26" ht="15.75" customHeight="1">
      <c r="A217" s="145"/>
      <c r="B217" s="145"/>
      <c r="C217" s="145"/>
      <c r="D217" s="145"/>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row>
    <row r="218" spans="1:26" ht="15.75" customHeight="1">
      <c r="A218" s="145"/>
      <c r="B218" s="145"/>
      <c r="C218" s="145"/>
      <c r="D218" s="145"/>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row>
    <row r="219" spans="1:26" ht="15.75" customHeight="1">
      <c r="A219" s="145"/>
      <c r="B219" s="145"/>
      <c r="C219" s="145"/>
      <c r="D219" s="145"/>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row>
    <row r="220" spans="1:26" ht="15.75" customHeight="1">
      <c r="A220" s="145"/>
      <c r="B220" s="145"/>
      <c r="C220" s="145"/>
      <c r="D220" s="145"/>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row>
    <row r="221" spans="1:26" ht="15.75" customHeight="1">
      <c r="A221" s="145"/>
      <c r="B221" s="145"/>
      <c r="C221" s="145"/>
      <c r="D221" s="145"/>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row>
    <row r="222" spans="1:26" ht="15.75" customHeight="1">
      <c r="A222" s="145"/>
      <c r="B222" s="145"/>
      <c r="C222" s="145"/>
      <c r="D222" s="145"/>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row>
    <row r="223" spans="1:26" ht="15.75" customHeight="1">
      <c r="A223" s="145"/>
      <c r="B223" s="145"/>
      <c r="C223" s="145"/>
      <c r="D223" s="145"/>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row>
    <row r="224" spans="1:26" ht="15.75" customHeight="1">
      <c r="A224" s="145"/>
      <c r="B224" s="145"/>
      <c r="C224" s="145"/>
      <c r="D224" s="145"/>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row>
    <row r="225" spans="1:26" ht="15.75" customHeight="1">
      <c r="A225" s="145"/>
      <c r="B225" s="145"/>
      <c r="C225" s="145"/>
      <c r="D225" s="145"/>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row>
    <row r="226" spans="1:26" ht="15.75" customHeight="1">
      <c r="A226" s="145"/>
      <c r="B226" s="145"/>
      <c r="C226" s="145"/>
      <c r="D226" s="145"/>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row>
    <row r="227" spans="1:26" ht="15.75" customHeight="1">
      <c r="A227" s="145"/>
      <c r="B227" s="145"/>
      <c r="C227" s="145"/>
      <c r="D227" s="145"/>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row>
    <row r="228" spans="1:26" ht="15.75" customHeight="1">
      <c r="A228" s="145"/>
      <c r="B228" s="145"/>
      <c r="C228" s="145"/>
      <c r="D228" s="145"/>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row>
    <row r="229" spans="1:26" ht="15.75" customHeight="1">
      <c r="A229" s="145"/>
      <c r="B229" s="145"/>
      <c r="C229" s="145"/>
      <c r="D229" s="145"/>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row>
    <row r="230" spans="1:26" ht="15.75" customHeight="1">
      <c r="A230" s="145"/>
      <c r="B230" s="145"/>
      <c r="C230" s="145"/>
      <c r="D230" s="145"/>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row>
    <row r="231" spans="1:26" ht="15.75" customHeight="1">
      <c r="A231" s="152"/>
      <c r="B231" s="152"/>
      <c r="C231" s="152"/>
      <c r="D231" s="152"/>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row>
    <row r="232" spans="1:26" ht="15.75" customHeight="1">
      <c r="A232" s="152"/>
      <c r="B232" s="152"/>
      <c r="C232" s="152"/>
      <c r="D232" s="152"/>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row>
    <row r="233" spans="1:26" ht="15.75" customHeight="1">
      <c r="A233" s="152"/>
      <c r="B233" s="152"/>
      <c r="C233" s="152"/>
      <c r="D233" s="152"/>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row>
    <row r="234" spans="1:26" ht="15.75" customHeight="1">
      <c r="A234" s="152"/>
      <c r="B234" s="152"/>
      <c r="C234" s="152"/>
      <c r="D234" s="152"/>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row>
    <row r="235" spans="1:26" ht="15.75" customHeight="1">
      <c r="A235" s="152"/>
      <c r="B235" s="152"/>
      <c r="C235" s="152"/>
      <c r="D235" s="152"/>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row>
    <row r="236" spans="1:26" ht="15.75" customHeight="1">
      <c r="A236" s="152"/>
      <c r="B236" s="152"/>
      <c r="C236" s="152"/>
      <c r="D236" s="152"/>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row>
    <row r="237" spans="1:26" ht="15.75" customHeight="1">
      <c r="A237" s="152"/>
      <c r="B237" s="152"/>
      <c r="C237" s="152"/>
      <c r="D237" s="152"/>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row>
    <row r="238" spans="1:26" ht="15.75" customHeight="1">
      <c r="A238" s="152"/>
      <c r="B238" s="152"/>
      <c r="C238" s="152"/>
      <c r="D238" s="152"/>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row>
    <row r="239" spans="1:26" ht="15.75" customHeight="1">
      <c r="A239" s="152"/>
      <c r="B239" s="152"/>
      <c r="C239" s="152"/>
      <c r="D239" s="152"/>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row>
    <row r="240" spans="1:26" ht="15.75" customHeight="1">
      <c r="A240" s="152"/>
      <c r="B240" s="152"/>
      <c r="C240" s="152"/>
      <c r="D240" s="152"/>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row>
    <row r="241" spans="1:26" ht="15.75" customHeight="1">
      <c r="A241" s="152"/>
      <c r="B241" s="152"/>
      <c r="C241" s="152"/>
      <c r="D241" s="152"/>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row>
    <row r="242" spans="1:26" ht="15.75" customHeight="1">
      <c r="A242" s="152"/>
      <c r="B242" s="152"/>
      <c r="C242" s="152"/>
      <c r="D242" s="152"/>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row>
    <row r="243" spans="1:26" ht="15.75" customHeight="1">
      <c r="A243" s="152"/>
      <c r="B243" s="152"/>
      <c r="C243" s="152"/>
      <c r="D243" s="152"/>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row>
    <row r="244" spans="1:26" ht="15.75" customHeight="1">
      <c r="A244" s="152"/>
      <c r="B244" s="152"/>
      <c r="C244" s="152"/>
      <c r="D244" s="152"/>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row>
    <row r="245" spans="1:26" ht="15.75" customHeight="1">
      <c r="A245" s="152"/>
      <c r="B245" s="152"/>
      <c r="C245" s="152"/>
      <c r="D245" s="152"/>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row>
    <row r="246" spans="1:26" ht="15.75" customHeight="1">
      <c r="A246" s="152"/>
      <c r="B246" s="152"/>
      <c r="C246" s="152"/>
      <c r="D246" s="152"/>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row>
    <row r="247" spans="1:26" ht="15.75" customHeight="1">
      <c r="A247" s="152"/>
      <c r="B247" s="152"/>
      <c r="C247" s="152"/>
      <c r="D247" s="152"/>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row>
    <row r="248" spans="1:26" ht="15.75" customHeight="1">
      <c r="A248" s="152"/>
      <c r="B248" s="152"/>
      <c r="C248" s="152"/>
      <c r="D248" s="152"/>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row>
    <row r="249" spans="1:26" ht="15.75" customHeight="1">
      <c r="A249" s="152"/>
      <c r="B249" s="152"/>
      <c r="C249" s="152"/>
      <c r="D249" s="152"/>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row>
    <row r="250" spans="1:26" ht="15.75" customHeight="1">
      <c r="A250" s="152"/>
      <c r="B250" s="152"/>
      <c r="C250" s="152"/>
      <c r="D250" s="152"/>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row>
    <row r="251" spans="1:26" ht="15.75" customHeight="1">
      <c r="A251" s="152"/>
      <c r="B251" s="152"/>
      <c r="C251" s="152"/>
      <c r="D251" s="152"/>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row>
    <row r="252" spans="1:26" ht="15.75" customHeight="1">
      <c r="A252" s="152"/>
      <c r="B252" s="152"/>
      <c r="C252" s="152"/>
      <c r="D252" s="152"/>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row>
    <row r="253" spans="1:26" ht="15.75" customHeight="1">
      <c r="A253" s="152"/>
      <c r="B253" s="152"/>
      <c r="C253" s="152"/>
      <c r="D253" s="152"/>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row>
    <row r="254" spans="1:26" ht="15.75" customHeight="1">
      <c r="A254" s="152"/>
      <c r="B254" s="152"/>
      <c r="C254" s="152"/>
      <c r="D254" s="152"/>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spans="1:26" ht="15.75" customHeight="1">
      <c r="A255" s="152"/>
      <c r="B255" s="152"/>
      <c r="C255" s="152"/>
      <c r="D255" s="152"/>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spans="1:26" ht="15.75" customHeight="1">
      <c r="A256" s="152"/>
      <c r="B256" s="152"/>
      <c r="C256" s="152"/>
      <c r="D256" s="152"/>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spans="1:26" ht="15.75" customHeight="1">
      <c r="A257" s="152"/>
      <c r="B257" s="152"/>
      <c r="C257" s="152"/>
      <c r="D257" s="152"/>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spans="1:26" ht="15.75" customHeight="1">
      <c r="A258" s="152"/>
      <c r="B258" s="152"/>
      <c r="C258" s="152"/>
      <c r="D258" s="152"/>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spans="1:26" ht="15.75" customHeight="1">
      <c r="A259" s="152"/>
      <c r="B259" s="152"/>
      <c r="C259" s="152"/>
      <c r="D259" s="152"/>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row>
    <row r="260" spans="1:26" ht="15.75" customHeight="1">
      <c r="A260" s="152"/>
      <c r="B260" s="152"/>
      <c r="C260" s="152"/>
      <c r="D260" s="152"/>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row>
    <row r="261" spans="1:26" ht="15.75" customHeight="1">
      <c r="A261" s="152"/>
      <c r="B261" s="152"/>
      <c r="C261" s="152"/>
      <c r="D261" s="152"/>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row>
    <row r="262" spans="1:26" ht="15.75" customHeight="1">
      <c r="A262" s="152"/>
      <c r="B262" s="152"/>
      <c r="C262" s="152"/>
      <c r="D262" s="152"/>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row>
    <row r="263" spans="1:26" ht="15.75" customHeight="1">
      <c r="A263" s="152"/>
      <c r="B263" s="152"/>
      <c r="C263" s="152"/>
      <c r="D263" s="152"/>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row>
    <row r="264" spans="1:26" ht="15.75" customHeight="1">
      <c r="A264" s="152"/>
      <c r="B264" s="152"/>
      <c r="C264" s="152"/>
      <c r="D264" s="152"/>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row>
    <row r="265" spans="1:26" ht="15.75" customHeight="1">
      <c r="A265" s="152"/>
      <c r="B265" s="152"/>
      <c r="C265" s="152"/>
      <c r="D265" s="152"/>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row>
    <row r="266" spans="1:26" ht="15.75" customHeight="1">
      <c r="A266" s="152"/>
      <c r="B266" s="152"/>
      <c r="C266" s="152"/>
      <c r="D266" s="152"/>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row>
    <row r="267" spans="1:26" ht="15.75" customHeight="1">
      <c r="A267" s="152"/>
      <c r="B267" s="152"/>
      <c r="C267" s="152"/>
      <c r="D267" s="152"/>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row>
    <row r="268" spans="1:26" ht="15.75" customHeight="1">
      <c r="A268" s="152"/>
      <c r="B268" s="152"/>
      <c r="C268" s="152"/>
      <c r="D268" s="152"/>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row>
    <row r="269" spans="1:26" ht="15.75" customHeight="1">
      <c r="A269" s="152"/>
      <c r="B269" s="152"/>
      <c r="C269" s="152"/>
      <c r="D269" s="152"/>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row>
    <row r="270" spans="1:26" ht="15.75" customHeight="1">
      <c r="A270" s="152"/>
      <c r="B270" s="152"/>
      <c r="C270" s="152"/>
      <c r="D270" s="152"/>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row>
    <row r="271" spans="1:26" ht="15.75" customHeight="1">
      <c r="A271" s="152"/>
      <c r="B271" s="152"/>
      <c r="C271" s="152"/>
      <c r="D271" s="152"/>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row>
    <row r="272" spans="1:26" ht="15.75" customHeight="1">
      <c r="A272" s="152"/>
      <c r="B272" s="152"/>
      <c r="C272" s="152"/>
      <c r="D272" s="152"/>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row>
    <row r="273" spans="1:26" ht="15.75" customHeight="1">
      <c r="A273" s="152"/>
      <c r="B273" s="152"/>
      <c r="C273" s="152"/>
      <c r="D273" s="152"/>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row>
    <row r="274" spans="1:26" ht="15.75" customHeight="1">
      <c r="A274" s="152"/>
      <c r="B274" s="152"/>
      <c r="C274" s="152"/>
      <c r="D274" s="152"/>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row>
    <row r="275" spans="1:26" ht="15.75" customHeight="1">
      <c r="A275" s="152"/>
      <c r="B275" s="152"/>
      <c r="C275" s="152"/>
      <c r="D275" s="152"/>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row>
    <row r="276" spans="1:26" ht="15.75" customHeight="1">
      <c r="A276" s="152"/>
      <c r="B276" s="152"/>
      <c r="C276" s="152"/>
      <c r="D276" s="152"/>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row>
    <row r="277" spans="1:26" ht="15.75" customHeight="1">
      <c r="A277" s="152"/>
      <c r="B277" s="152"/>
      <c r="C277" s="152"/>
      <c r="D277" s="152"/>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row>
    <row r="278" spans="1:26" ht="15.75" customHeight="1">
      <c r="A278" s="152"/>
      <c r="B278" s="152"/>
      <c r="C278" s="152"/>
      <c r="D278" s="152"/>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row>
    <row r="279" spans="1:26" ht="15.75" customHeight="1">
      <c r="A279" s="152"/>
      <c r="B279" s="152"/>
      <c r="C279" s="152"/>
      <c r="D279" s="152"/>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row>
    <row r="280" spans="1:26" ht="15.75" customHeight="1">
      <c r="A280" s="152"/>
      <c r="B280" s="152"/>
      <c r="C280" s="152"/>
      <c r="D280" s="152"/>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row>
    <row r="281" spans="1:26" ht="15.75" customHeight="1">
      <c r="A281" s="152"/>
      <c r="B281" s="152"/>
      <c r="C281" s="152"/>
      <c r="D281" s="152"/>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row>
    <row r="282" spans="1:26" ht="15.75" customHeight="1">
      <c r="A282" s="152"/>
      <c r="B282" s="152"/>
      <c r="C282" s="152"/>
      <c r="D282" s="152"/>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row>
    <row r="283" spans="1:26" ht="15.75" customHeight="1">
      <c r="A283" s="152"/>
      <c r="B283" s="152"/>
      <c r="C283" s="152"/>
      <c r="D283" s="152"/>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row>
    <row r="284" spans="1:26" ht="15.75" customHeight="1">
      <c r="A284" s="152"/>
      <c r="B284" s="152"/>
      <c r="C284" s="152"/>
      <c r="D284" s="152"/>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row>
    <row r="285" spans="1:26" ht="15.75" customHeight="1">
      <c r="A285" s="152"/>
      <c r="B285" s="152"/>
      <c r="C285" s="152"/>
      <c r="D285" s="152"/>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row>
    <row r="286" spans="1:26" ht="15.75" customHeight="1">
      <c r="A286" s="152"/>
      <c r="B286" s="152"/>
      <c r="C286" s="152"/>
      <c r="D286" s="152"/>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row>
    <row r="287" spans="1:26" ht="15.75" customHeight="1">
      <c r="A287" s="152"/>
      <c r="B287" s="152"/>
      <c r="C287" s="152"/>
      <c r="D287" s="152"/>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row>
    <row r="288" spans="1:26" ht="15.75" customHeight="1">
      <c r="A288" s="152"/>
      <c r="B288" s="152"/>
      <c r="C288" s="152"/>
      <c r="D288" s="152"/>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row>
    <row r="289" spans="1:26" ht="15.75" customHeight="1">
      <c r="A289" s="152"/>
      <c r="B289" s="152"/>
      <c r="C289" s="152"/>
      <c r="D289" s="152"/>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row>
    <row r="290" spans="1:26" ht="15.75" customHeight="1">
      <c r="A290" s="152"/>
      <c r="B290" s="152"/>
      <c r="C290" s="152"/>
      <c r="D290" s="152"/>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row>
    <row r="291" spans="1:26" ht="15.75" customHeight="1">
      <c r="A291" s="152"/>
      <c r="B291" s="152"/>
      <c r="C291" s="152"/>
      <c r="D291" s="152"/>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row>
    <row r="292" spans="1:26" ht="15.75" customHeight="1">
      <c r="A292" s="152"/>
      <c r="B292" s="152"/>
      <c r="C292" s="152"/>
      <c r="D292" s="152"/>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spans="1:26" ht="15.75" customHeight="1">
      <c r="A293" s="152"/>
      <c r="B293" s="152"/>
      <c r="C293" s="152"/>
      <c r="D293" s="152"/>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spans="1:26" ht="15.75" customHeight="1">
      <c r="A294" s="152"/>
      <c r="B294" s="152"/>
      <c r="C294" s="152"/>
      <c r="D294" s="152"/>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spans="1:26" ht="15.75" customHeight="1">
      <c r="A295" s="152"/>
      <c r="B295" s="152"/>
      <c r="C295" s="152"/>
      <c r="D295" s="152"/>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spans="1:26" ht="15.75" customHeight="1">
      <c r="A296" s="152"/>
      <c r="B296" s="152"/>
      <c r="C296" s="152"/>
      <c r="D296" s="152"/>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spans="1:26" ht="15.75" customHeight="1">
      <c r="A297" s="152"/>
      <c r="B297" s="152"/>
      <c r="C297" s="152"/>
      <c r="D297" s="152"/>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spans="1:26" ht="15.75" customHeight="1">
      <c r="A298" s="152"/>
      <c r="B298" s="152"/>
      <c r="C298" s="152"/>
      <c r="D298" s="152"/>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spans="1:26" ht="15.75" customHeight="1">
      <c r="A299" s="152"/>
      <c r="B299" s="152"/>
      <c r="C299" s="152"/>
      <c r="D299" s="152"/>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spans="1:26" ht="15.75" customHeight="1">
      <c r="A300" s="152"/>
      <c r="B300" s="152"/>
      <c r="C300" s="152"/>
      <c r="D300" s="152"/>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spans="1:26" ht="15.75" customHeight="1">
      <c r="A301" s="152"/>
      <c r="B301" s="152"/>
      <c r="C301" s="152"/>
      <c r="D301" s="152"/>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spans="1:26" ht="15.75" customHeight="1">
      <c r="A302" s="152"/>
      <c r="B302" s="152"/>
      <c r="C302" s="152"/>
      <c r="D302" s="152"/>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spans="1:26" ht="15.75" customHeight="1">
      <c r="A303" s="152"/>
      <c r="B303" s="152"/>
      <c r="C303" s="152"/>
      <c r="D303" s="152"/>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spans="1:26" ht="15.75" customHeight="1">
      <c r="A304" s="152"/>
      <c r="B304" s="152"/>
      <c r="C304" s="152"/>
      <c r="D304" s="152"/>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spans="1:26" ht="15.75" customHeight="1">
      <c r="A305" s="152"/>
      <c r="B305" s="152"/>
      <c r="C305" s="152"/>
      <c r="D305" s="152"/>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spans="1:26" ht="15.75" customHeight="1">
      <c r="A306" s="152"/>
      <c r="B306" s="152"/>
      <c r="C306" s="152"/>
      <c r="D306" s="152"/>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spans="1:26" ht="15.75" customHeight="1">
      <c r="A307" s="152"/>
      <c r="B307" s="152"/>
      <c r="C307" s="152"/>
      <c r="D307" s="152"/>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1:26" ht="15.75" customHeight="1">
      <c r="A308" s="152"/>
      <c r="B308" s="152"/>
      <c r="C308" s="152"/>
      <c r="D308" s="152"/>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spans="1:26" ht="15.75" customHeight="1">
      <c r="A309" s="152"/>
      <c r="B309" s="152"/>
      <c r="C309" s="152"/>
      <c r="D309" s="152"/>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spans="1:26" ht="15.75" customHeight="1">
      <c r="A310" s="152"/>
      <c r="B310" s="152"/>
      <c r="C310" s="152"/>
      <c r="D310" s="152"/>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spans="1:26" ht="15.75" customHeight="1">
      <c r="A311" s="152"/>
      <c r="B311" s="152"/>
      <c r="C311" s="152"/>
      <c r="D311" s="152"/>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spans="1:26" ht="15.75" customHeight="1">
      <c r="A312" s="152"/>
      <c r="B312" s="152"/>
      <c r="C312" s="152"/>
      <c r="D312" s="152"/>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spans="1:26" ht="15.75" customHeight="1">
      <c r="A313" s="152"/>
      <c r="B313" s="152"/>
      <c r="C313" s="152"/>
      <c r="D313" s="152"/>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spans="1:26" ht="15.75" customHeight="1">
      <c r="A314" s="152"/>
      <c r="B314" s="152"/>
      <c r="C314" s="152"/>
      <c r="D314" s="152"/>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spans="1:26" ht="15.75" customHeight="1">
      <c r="A315" s="152"/>
      <c r="B315" s="152"/>
      <c r="C315" s="152"/>
      <c r="D315" s="152"/>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spans="1:26" ht="15.75" customHeight="1">
      <c r="A316" s="152"/>
      <c r="B316" s="152"/>
      <c r="C316" s="152"/>
      <c r="D316" s="152"/>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spans="1:26" ht="15.75" customHeight="1">
      <c r="A317" s="152"/>
      <c r="B317" s="152"/>
      <c r="C317" s="152"/>
      <c r="D317" s="152"/>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spans="1:26" ht="15.75" customHeight="1">
      <c r="A318" s="152"/>
      <c r="B318" s="152"/>
      <c r="C318" s="152"/>
      <c r="D318" s="152"/>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spans="1:26" ht="15.75" customHeight="1">
      <c r="A319" s="152"/>
      <c r="B319" s="152"/>
      <c r="C319" s="152"/>
      <c r="D319" s="152"/>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spans="1:26" ht="15.75" customHeight="1">
      <c r="A320" s="152"/>
      <c r="B320" s="152"/>
      <c r="C320" s="152"/>
      <c r="D320" s="152"/>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spans="1:26" ht="15.75" customHeight="1">
      <c r="A321" s="152"/>
      <c r="B321" s="152"/>
      <c r="C321" s="152"/>
      <c r="D321" s="152"/>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spans="1:26" ht="15.75" customHeight="1">
      <c r="A322" s="152"/>
      <c r="B322" s="152"/>
      <c r="C322" s="152"/>
      <c r="D322" s="152"/>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spans="1:26" ht="15.75" customHeight="1">
      <c r="A323" s="152"/>
      <c r="B323" s="152"/>
      <c r="C323" s="152"/>
      <c r="D323" s="152"/>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spans="1:26" ht="15.75" customHeight="1">
      <c r="A324" s="152"/>
      <c r="B324" s="152"/>
      <c r="C324" s="152"/>
      <c r="D324" s="152"/>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spans="1:26" ht="15.75" customHeight="1">
      <c r="A325" s="152"/>
      <c r="B325" s="152"/>
      <c r="C325" s="152"/>
      <c r="D325" s="152"/>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spans="1:26" ht="15.75" customHeight="1">
      <c r="A326" s="152"/>
      <c r="B326" s="152"/>
      <c r="C326" s="152"/>
      <c r="D326" s="152"/>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spans="1:26" ht="15.75" customHeight="1">
      <c r="A327" s="152"/>
      <c r="B327" s="152"/>
      <c r="C327" s="152"/>
      <c r="D327" s="152"/>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spans="1:26" ht="15.75" customHeight="1">
      <c r="A328" s="152"/>
      <c r="B328" s="152"/>
      <c r="C328" s="152"/>
      <c r="D328" s="152"/>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spans="1:26" ht="15.75" customHeight="1">
      <c r="A329" s="152"/>
      <c r="B329" s="152"/>
      <c r="C329" s="152"/>
      <c r="D329" s="152"/>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spans="1:26" ht="15.75" customHeight="1">
      <c r="A330" s="152"/>
      <c r="B330" s="152"/>
      <c r="C330" s="152"/>
      <c r="D330" s="152"/>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spans="1:26" ht="15.75" customHeight="1">
      <c r="A331" s="152"/>
      <c r="B331" s="152"/>
      <c r="C331" s="152"/>
      <c r="D331" s="152"/>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spans="1:26" ht="15.75" customHeight="1">
      <c r="A332" s="152"/>
      <c r="B332" s="152"/>
      <c r="C332" s="152"/>
      <c r="D332" s="152"/>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spans="1:26" ht="15.75" customHeight="1">
      <c r="A333" s="152"/>
      <c r="B333" s="152"/>
      <c r="C333" s="152"/>
      <c r="D333" s="152"/>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spans="1:26" ht="15.75" customHeight="1">
      <c r="A334" s="152"/>
      <c r="B334" s="152"/>
      <c r="C334" s="152"/>
      <c r="D334" s="152"/>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spans="1:26" ht="15.75" customHeight="1">
      <c r="A335" s="152"/>
      <c r="B335" s="152"/>
      <c r="C335" s="152"/>
      <c r="D335" s="152"/>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spans="1:26" ht="15.75" customHeight="1">
      <c r="A336" s="152"/>
      <c r="B336" s="152"/>
      <c r="C336" s="152"/>
      <c r="D336" s="152"/>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spans="1:26" ht="15.75" customHeight="1">
      <c r="A337" s="152"/>
      <c r="B337" s="152"/>
      <c r="C337" s="152"/>
      <c r="D337" s="152"/>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spans="1:26" ht="15.75" customHeight="1">
      <c r="A338" s="152"/>
      <c r="B338" s="152"/>
      <c r="C338" s="152"/>
      <c r="D338" s="152"/>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spans="1:26" ht="15.75" customHeight="1">
      <c r="A339" s="152"/>
      <c r="B339" s="152"/>
      <c r="C339" s="152"/>
      <c r="D339" s="152"/>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spans="1:26" ht="15.75" customHeight="1">
      <c r="A340" s="152"/>
      <c r="B340" s="152"/>
      <c r="C340" s="152"/>
      <c r="D340" s="152"/>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spans="1:26" ht="15.75" customHeight="1">
      <c r="A341" s="152"/>
      <c r="B341" s="152"/>
      <c r="C341" s="152"/>
      <c r="D341" s="152"/>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spans="1:26" ht="15.75" customHeight="1">
      <c r="A342" s="152"/>
      <c r="B342" s="152"/>
      <c r="C342" s="152"/>
      <c r="D342" s="152"/>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spans="1:26" ht="15.75" customHeight="1">
      <c r="A343" s="152"/>
      <c r="B343" s="152"/>
      <c r="C343" s="152"/>
      <c r="D343" s="152"/>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spans="1:26" ht="15.75" customHeight="1">
      <c r="A344" s="152"/>
      <c r="B344" s="152"/>
      <c r="C344" s="152"/>
      <c r="D344" s="152"/>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spans="1:26" ht="15.75" customHeight="1">
      <c r="A345" s="152"/>
      <c r="B345" s="152"/>
      <c r="C345" s="152"/>
      <c r="D345" s="152"/>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spans="1:26" ht="15.75" customHeight="1">
      <c r="A346" s="152"/>
      <c r="B346" s="152"/>
      <c r="C346" s="152"/>
      <c r="D346" s="152"/>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spans="1:26" ht="15.75" customHeight="1">
      <c r="A347" s="152"/>
      <c r="B347" s="152"/>
      <c r="C347" s="152"/>
      <c r="D347" s="152"/>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spans="1:26" ht="15.75" customHeight="1">
      <c r="A348" s="152"/>
      <c r="B348" s="152"/>
      <c r="C348" s="152"/>
      <c r="D348" s="152"/>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spans="1:26" ht="15.75" customHeight="1">
      <c r="A349" s="152"/>
      <c r="B349" s="152"/>
      <c r="C349" s="152"/>
      <c r="D349" s="152"/>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spans="1:26" ht="15.75" customHeight="1">
      <c r="A350" s="152"/>
      <c r="B350" s="152"/>
      <c r="C350" s="152"/>
      <c r="D350" s="152"/>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spans="1:26" ht="15.75" customHeight="1">
      <c r="A351" s="152"/>
      <c r="B351" s="152"/>
      <c r="C351" s="152"/>
      <c r="D351" s="152"/>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ht="15.75" customHeight="1">
      <c r="A352" s="152"/>
      <c r="B352" s="152"/>
      <c r="C352" s="152"/>
      <c r="D352" s="152"/>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spans="1:26" ht="15.75" customHeight="1">
      <c r="A353" s="152"/>
      <c r="B353" s="152"/>
      <c r="C353" s="152"/>
      <c r="D353" s="152"/>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spans="1:26" ht="15.75" customHeight="1">
      <c r="A354" s="152"/>
      <c r="B354" s="152"/>
      <c r="C354" s="152"/>
      <c r="D354" s="152"/>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spans="1:26" ht="15.75" customHeight="1">
      <c r="A355" s="152"/>
      <c r="B355" s="152"/>
      <c r="C355" s="152"/>
      <c r="D355" s="152"/>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spans="1:26" ht="15.75" customHeight="1">
      <c r="A356" s="152"/>
      <c r="B356" s="152"/>
      <c r="C356" s="152"/>
      <c r="D356" s="152"/>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spans="1:26" ht="15.75" customHeight="1">
      <c r="A357" s="152"/>
      <c r="B357" s="152"/>
      <c r="C357" s="152"/>
      <c r="D357" s="152"/>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spans="1:26" ht="15.75" customHeight="1">
      <c r="A358" s="152"/>
      <c r="B358" s="152"/>
      <c r="C358" s="152"/>
      <c r="D358" s="152"/>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1:26" ht="15.75" customHeight="1">
      <c r="A359" s="152"/>
      <c r="B359" s="152"/>
      <c r="C359" s="152"/>
      <c r="D359" s="152"/>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spans="1:26" ht="15.75" customHeight="1">
      <c r="A360" s="152"/>
      <c r="B360" s="152"/>
      <c r="C360" s="152"/>
      <c r="D360" s="152"/>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spans="1:26" ht="15.75" customHeight="1">
      <c r="A361" s="152"/>
      <c r="B361" s="152"/>
      <c r="C361" s="152"/>
      <c r="D361" s="152"/>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spans="1:26" ht="15.75" customHeight="1">
      <c r="A362" s="152"/>
      <c r="B362" s="152"/>
      <c r="C362" s="152"/>
      <c r="D362" s="152"/>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spans="1:26" ht="15.75" customHeight="1">
      <c r="A363" s="152"/>
      <c r="B363" s="152"/>
      <c r="C363" s="152"/>
      <c r="D363" s="152"/>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spans="1:26" ht="15.75" customHeight="1">
      <c r="A364" s="152"/>
      <c r="B364" s="152"/>
      <c r="C364" s="152"/>
      <c r="D364" s="152"/>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spans="1:26" ht="15.75" customHeight="1">
      <c r="A365" s="152"/>
      <c r="B365" s="152"/>
      <c r="C365" s="152"/>
      <c r="D365" s="152"/>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spans="1:26" ht="15.75" customHeight="1">
      <c r="A366" s="152"/>
      <c r="B366" s="152"/>
      <c r="C366" s="152"/>
      <c r="D366" s="152"/>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spans="1:26" ht="15.75" customHeight="1">
      <c r="A367" s="152"/>
      <c r="B367" s="152"/>
      <c r="C367" s="152"/>
      <c r="D367" s="152"/>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spans="1:26" ht="15.75" customHeight="1">
      <c r="A368" s="152"/>
      <c r="B368" s="152"/>
      <c r="C368" s="152"/>
      <c r="D368" s="152"/>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spans="1:26" ht="15.75" customHeight="1">
      <c r="A369" s="152"/>
      <c r="B369" s="152"/>
      <c r="C369" s="152"/>
      <c r="D369" s="152"/>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spans="1:26" ht="15.75" customHeight="1">
      <c r="A370" s="152"/>
      <c r="B370" s="152"/>
      <c r="C370" s="152"/>
      <c r="D370" s="152"/>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spans="1:26" ht="15.75" customHeight="1">
      <c r="A371" s="152"/>
      <c r="B371" s="152"/>
      <c r="C371" s="152"/>
      <c r="D371" s="152"/>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spans="1:26" ht="15.75" customHeight="1">
      <c r="A372" s="152"/>
      <c r="B372" s="152"/>
      <c r="C372" s="152"/>
      <c r="D372" s="152"/>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spans="1:26" ht="15.75" customHeight="1">
      <c r="A373" s="152"/>
      <c r="B373" s="152"/>
      <c r="C373" s="152"/>
      <c r="D373" s="152"/>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spans="1:26" ht="15.75" customHeight="1">
      <c r="A374" s="152"/>
      <c r="B374" s="152"/>
      <c r="C374" s="152"/>
      <c r="D374" s="152"/>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spans="1:26" ht="15.75" customHeight="1">
      <c r="A375" s="152"/>
      <c r="B375" s="152"/>
      <c r="C375" s="152"/>
      <c r="D375" s="152"/>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spans="1:26" ht="15.75" customHeight="1">
      <c r="A376" s="152"/>
      <c r="B376" s="152"/>
      <c r="C376" s="152"/>
      <c r="D376" s="152"/>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spans="1:26" ht="15.75" customHeight="1">
      <c r="A377" s="152"/>
      <c r="B377" s="152"/>
      <c r="C377" s="152"/>
      <c r="D377" s="152"/>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spans="1:26" ht="15.75" customHeight="1">
      <c r="A378" s="152"/>
      <c r="B378" s="152"/>
      <c r="C378" s="152"/>
      <c r="D378" s="152"/>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spans="1:26" ht="15.75" customHeight="1">
      <c r="A379" s="152"/>
      <c r="B379" s="152"/>
      <c r="C379" s="152"/>
      <c r="D379" s="152"/>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spans="1:26" ht="15.75" customHeight="1">
      <c r="A380" s="152"/>
      <c r="B380" s="152"/>
      <c r="C380" s="152"/>
      <c r="D380" s="152"/>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spans="1:26" ht="15.75" customHeight="1">
      <c r="A381" s="152"/>
      <c r="B381" s="152"/>
      <c r="C381" s="152"/>
      <c r="D381" s="152"/>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spans="1:26" ht="15.75" customHeight="1">
      <c r="A382" s="152"/>
      <c r="B382" s="152"/>
      <c r="C382" s="152"/>
      <c r="D382" s="152"/>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spans="1:26" ht="15.75" customHeight="1">
      <c r="A383" s="152"/>
      <c r="B383" s="152"/>
      <c r="C383" s="152"/>
      <c r="D383" s="152"/>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spans="1:26" ht="15.75" customHeight="1">
      <c r="A384" s="152"/>
      <c r="B384" s="152"/>
      <c r="C384" s="152"/>
      <c r="D384" s="152"/>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spans="1:26" ht="15.75" customHeight="1">
      <c r="A385" s="152"/>
      <c r="B385" s="152"/>
      <c r="C385" s="152"/>
      <c r="D385" s="152"/>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spans="1:26" ht="15.75" customHeight="1">
      <c r="A386" s="152"/>
      <c r="B386" s="152"/>
      <c r="C386" s="152"/>
      <c r="D386" s="152"/>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spans="1:26" ht="15.75" customHeight="1">
      <c r="A387" s="152"/>
      <c r="B387" s="152"/>
      <c r="C387" s="152"/>
      <c r="D387" s="152"/>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spans="1:26" ht="15.75" customHeight="1">
      <c r="A388" s="152"/>
      <c r="B388" s="152"/>
      <c r="C388" s="152"/>
      <c r="D388" s="152"/>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spans="1:26" ht="15.75" customHeight="1">
      <c r="A389" s="152"/>
      <c r="B389" s="152"/>
      <c r="C389" s="152"/>
      <c r="D389" s="152"/>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spans="1:26" ht="15.75" customHeight="1">
      <c r="A390" s="152"/>
      <c r="B390" s="152"/>
      <c r="C390" s="152"/>
      <c r="D390" s="152"/>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ht="15.75" customHeight="1">
      <c r="A391" s="152"/>
      <c r="B391" s="152"/>
      <c r="C391" s="152"/>
      <c r="D391" s="152"/>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spans="1:26" ht="15.75" customHeight="1">
      <c r="A392" s="152"/>
      <c r="B392" s="152"/>
      <c r="C392" s="152"/>
      <c r="D392" s="152"/>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spans="1:26" ht="15.75" customHeight="1">
      <c r="A393" s="152"/>
      <c r="B393" s="152"/>
      <c r="C393" s="152"/>
      <c r="D393" s="152"/>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spans="1:26" ht="15.75" customHeight="1">
      <c r="A394" s="152"/>
      <c r="B394" s="152"/>
      <c r="C394" s="152"/>
      <c r="D394" s="152"/>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spans="1:26" ht="15.75" customHeight="1">
      <c r="A395" s="152"/>
      <c r="B395" s="152"/>
      <c r="C395" s="152"/>
      <c r="D395" s="152"/>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spans="1:26" ht="15.75" customHeight="1">
      <c r="A396" s="152"/>
      <c r="B396" s="152"/>
      <c r="C396" s="152"/>
      <c r="D396" s="152"/>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spans="1:26" ht="15.75" customHeight="1">
      <c r="A397" s="152"/>
      <c r="B397" s="152"/>
      <c r="C397" s="152"/>
      <c r="D397" s="152"/>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spans="1:26" ht="15.75" customHeight="1">
      <c r="A398" s="152"/>
      <c r="B398" s="152"/>
      <c r="C398" s="152"/>
      <c r="D398" s="152"/>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spans="1:26" ht="15.75" customHeight="1">
      <c r="A399" s="152"/>
      <c r="B399" s="152"/>
      <c r="C399" s="152"/>
      <c r="D399" s="152"/>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spans="1:26" ht="15.75" customHeight="1">
      <c r="A400" s="152"/>
      <c r="B400" s="152"/>
      <c r="C400" s="152"/>
      <c r="D400" s="152"/>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spans="1:26" ht="15.75" customHeight="1">
      <c r="A401" s="152"/>
      <c r="B401" s="152"/>
      <c r="C401" s="152"/>
      <c r="D401" s="152"/>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spans="1:26" ht="15.75" customHeight="1">
      <c r="A402" s="152"/>
      <c r="B402" s="152"/>
      <c r="C402" s="152"/>
      <c r="D402" s="152"/>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spans="1:26" ht="15.75" customHeight="1">
      <c r="A403" s="152"/>
      <c r="B403" s="152"/>
      <c r="C403" s="152"/>
      <c r="D403" s="152"/>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spans="1:26" ht="15.75" customHeight="1">
      <c r="A404" s="152"/>
      <c r="B404" s="152"/>
      <c r="C404" s="152"/>
      <c r="D404" s="152"/>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spans="1:26" ht="15.75" customHeight="1">
      <c r="A405" s="152"/>
      <c r="B405" s="152"/>
      <c r="C405" s="152"/>
      <c r="D405" s="152"/>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spans="1:26" ht="15.75" customHeight="1">
      <c r="A406" s="152"/>
      <c r="B406" s="152"/>
      <c r="C406" s="152"/>
      <c r="D406" s="152"/>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spans="1:26" ht="15.75" customHeight="1">
      <c r="A407" s="152"/>
      <c r="B407" s="152"/>
      <c r="C407" s="152"/>
      <c r="D407" s="152"/>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spans="1:26" ht="15.75" customHeight="1">
      <c r="A408" s="152"/>
      <c r="B408" s="152"/>
      <c r="C408" s="152"/>
      <c r="D408" s="152"/>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spans="1:26" ht="15.75" customHeight="1">
      <c r="A409" s="152"/>
      <c r="B409" s="152"/>
      <c r="C409" s="152"/>
      <c r="D409" s="152"/>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spans="1:26" ht="15.75" customHeight="1">
      <c r="A410" s="152"/>
      <c r="B410" s="152"/>
      <c r="C410" s="152"/>
      <c r="D410" s="152"/>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spans="1:26" ht="15.75" customHeight="1">
      <c r="A411" s="152"/>
      <c r="B411" s="152"/>
      <c r="C411" s="152"/>
      <c r="D411" s="152"/>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spans="1:26" ht="15.75" customHeight="1">
      <c r="A412" s="152"/>
      <c r="B412" s="152"/>
      <c r="C412" s="152"/>
      <c r="D412" s="152"/>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spans="1:26" ht="15.75" customHeight="1">
      <c r="A413" s="152"/>
      <c r="B413" s="152"/>
      <c r="C413" s="152"/>
      <c r="D413" s="152"/>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spans="1:26" ht="15.75" customHeight="1">
      <c r="A414" s="152"/>
      <c r="B414" s="152"/>
      <c r="C414" s="152"/>
      <c r="D414" s="152"/>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spans="1:26" ht="15.75" customHeight="1">
      <c r="A415" s="152"/>
      <c r="B415" s="152"/>
      <c r="C415" s="152"/>
      <c r="D415" s="152"/>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spans="1:26" ht="15.75" customHeight="1">
      <c r="A416" s="152"/>
      <c r="B416" s="152"/>
      <c r="C416" s="152"/>
      <c r="D416" s="152"/>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spans="1:26" ht="15.75" customHeight="1">
      <c r="A417" s="152"/>
      <c r="B417" s="152"/>
      <c r="C417" s="152"/>
      <c r="D417" s="152"/>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spans="1:26" ht="15.75" customHeight="1">
      <c r="A418" s="152"/>
      <c r="B418" s="152"/>
      <c r="C418" s="152"/>
      <c r="D418" s="152"/>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spans="1:26" ht="15.75" customHeight="1">
      <c r="A419" s="152"/>
      <c r="B419" s="152"/>
      <c r="C419" s="152"/>
      <c r="D419" s="152"/>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spans="1:26" ht="15.75" customHeight="1">
      <c r="A420" s="152"/>
      <c r="B420" s="152"/>
      <c r="C420" s="152"/>
      <c r="D420" s="152"/>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spans="1:26" ht="15.75" customHeight="1">
      <c r="A421" s="152"/>
      <c r="B421" s="152"/>
      <c r="C421" s="152"/>
      <c r="D421" s="152"/>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spans="1:26" ht="15.75" customHeight="1">
      <c r="A422" s="152"/>
      <c r="B422" s="152"/>
      <c r="C422" s="152"/>
      <c r="D422" s="152"/>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spans="1:26" ht="15.75" customHeight="1">
      <c r="A423" s="152"/>
      <c r="B423" s="152"/>
      <c r="C423" s="152"/>
      <c r="D423" s="152"/>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spans="1:26" ht="15.75" customHeight="1">
      <c r="A424" s="152"/>
      <c r="B424" s="152"/>
      <c r="C424" s="152"/>
      <c r="D424" s="152"/>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spans="1:26" ht="15.75" customHeight="1">
      <c r="A425" s="152"/>
      <c r="B425" s="152"/>
      <c r="C425" s="152"/>
      <c r="D425" s="152"/>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spans="1:26" ht="15.75" customHeight="1">
      <c r="A426" s="152"/>
      <c r="B426" s="152"/>
      <c r="C426" s="152"/>
      <c r="D426" s="152"/>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spans="1:26" ht="15.75" customHeight="1">
      <c r="A427" s="152"/>
      <c r="B427" s="152"/>
      <c r="C427" s="152"/>
      <c r="D427" s="152"/>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spans="1:26" ht="15.75" customHeight="1">
      <c r="A428" s="152"/>
      <c r="B428" s="152"/>
      <c r="C428" s="152"/>
      <c r="D428" s="152"/>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spans="1:26" ht="15.75" customHeight="1">
      <c r="A429" s="152"/>
      <c r="B429" s="152"/>
      <c r="C429" s="152"/>
      <c r="D429" s="152"/>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spans="1:26" ht="15.75" customHeight="1">
      <c r="A430" s="152"/>
      <c r="B430" s="152"/>
      <c r="C430" s="152"/>
      <c r="D430" s="152"/>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spans="1:26" ht="15.75" customHeight="1">
      <c r="A431" s="152"/>
      <c r="B431" s="152"/>
      <c r="C431" s="152"/>
      <c r="D431" s="152"/>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spans="1:26" ht="15.75" customHeight="1">
      <c r="A432" s="152"/>
      <c r="B432" s="152"/>
      <c r="C432" s="152"/>
      <c r="D432" s="152"/>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spans="1:26" ht="15.75" customHeight="1">
      <c r="A433" s="152"/>
      <c r="B433" s="152"/>
      <c r="C433" s="152"/>
      <c r="D433" s="152"/>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spans="1:26" ht="15.75" customHeight="1">
      <c r="A434" s="152"/>
      <c r="B434" s="152"/>
      <c r="C434" s="152"/>
      <c r="D434" s="152"/>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spans="1:26" ht="15.75" customHeight="1">
      <c r="A435" s="152"/>
      <c r="B435" s="152"/>
      <c r="C435" s="152"/>
      <c r="D435" s="152"/>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spans="1:26" ht="15.75" customHeight="1">
      <c r="A436" s="152"/>
      <c r="B436" s="152"/>
      <c r="C436" s="152"/>
      <c r="D436" s="152"/>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spans="1:26" ht="15.75" customHeight="1">
      <c r="A437" s="152"/>
      <c r="B437" s="152"/>
      <c r="C437" s="152"/>
      <c r="D437" s="152"/>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spans="1:26" ht="15.75" customHeight="1">
      <c r="A438" s="152"/>
      <c r="B438" s="152"/>
      <c r="C438" s="152"/>
      <c r="D438" s="152"/>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spans="1:26" ht="15.75" customHeight="1">
      <c r="A439" s="152"/>
      <c r="B439" s="152"/>
      <c r="C439" s="152"/>
      <c r="D439" s="152"/>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spans="1:26" ht="15.75" customHeight="1">
      <c r="A440" s="152"/>
      <c r="B440" s="152"/>
      <c r="C440" s="152"/>
      <c r="D440" s="152"/>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spans="1:26" ht="15.75" customHeight="1">
      <c r="A441" s="152"/>
      <c r="B441" s="152"/>
      <c r="C441" s="152"/>
      <c r="D441" s="152"/>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spans="1:26" ht="15.75" customHeight="1">
      <c r="A442" s="152"/>
      <c r="B442" s="152"/>
      <c r="C442" s="152"/>
      <c r="D442" s="152"/>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spans="1:26" ht="15.75" customHeight="1">
      <c r="A443" s="152"/>
      <c r="B443" s="152"/>
      <c r="C443" s="152"/>
      <c r="D443" s="152"/>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spans="1:26" ht="15.75" customHeight="1">
      <c r="A444" s="152"/>
      <c r="B444" s="152"/>
      <c r="C444" s="152"/>
      <c r="D444" s="152"/>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spans="1:26" ht="15.75" customHeight="1">
      <c r="A445" s="152"/>
      <c r="B445" s="152"/>
      <c r="C445" s="152"/>
      <c r="D445" s="152"/>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spans="1:26" ht="15.75" customHeight="1">
      <c r="A446" s="152"/>
      <c r="B446" s="152"/>
      <c r="C446" s="152"/>
      <c r="D446" s="152"/>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spans="1:26" ht="15.75" customHeight="1">
      <c r="A447" s="152"/>
      <c r="B447" s="152"/>
      <c r="C447" s="152"/>
      <c r="D447" s="152"/>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spans="1:26" ht="15.75" customHeight="1">
      <c r="A448" s="152"/>
      <c r="B448" s="152"/>
      <c r="C448" s="152"/>
      <c r="D448" s="152"/>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spans="1:26" ht="15.75" customHeight="1">
      <c r="A449" s="152"/>
      <c r="B449" s="152"/>
      <c r="C449" s="152"/>
      <c r="D449" s="152"/>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spans="1:26" ht="15.75" customHeight="1">
      <c r="A450" s="152"/>
      <c r="B450" s="152"/>
      <c r="C450" s="152"/>
      <c r="D450" s="152"/>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spans="1:26" ht="15.75" customHeight="1">
      <c r="A451" s="152"/>
      <c r="B451" s="152"/>
      <c r="C451" s="152"/>
      <c r="D451" s="152"/>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spans="1:26" ht="15.75" customHeight="1">
      <c r="A452" s="152"/>
      <c r="B452" s="152"/>
      <c r="C452" s="152"/>
      <c r="D452" s="152"/>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spans="1:26" ht="15.75" customHeight="1">
      <c r="A453" s="152"/>
      <c r="B453" s="152"/>
      <c r="C453" s="152"/>
      <c r="D453" s="152"/>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spans="1:26" ht="15.75" customHeight="1">
      <c r="A454" s="152"/>
      <c r="B454" s="152"/>
      <c r="C454" s="152"/>
      <c r="D454" s="152"/>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spans="1:26" ht="15.75" customHeight="1">
      <c r="A455" s="152"/>
      <c r="B455" s="152"/>
      <c r="C455" s="152"/>
      <c r="D455" s="152"/>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spans="1:26" ht="15.75" customHeight="1">
      <c r="A456" s="152"/>
      <c r="B456" s="152"/>
      <c r="C456" s="152"/>
      <c r="D456" s="152"/>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spans="1:26" ht="15.75" customHeight="1">
      <c r="A457" s="152"/>
      <c r="B457" s="152"/>
      <c r="C457" s="152"/>
      <c r="D457" s="152"/>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spans="1:26" ht="15.75" customHeight="1">
      <c r="A458" s="152"/>
      <c r="B458" s="152"/>
      <c r="C458" s="152"/>
      <c r="D458" s="152"/>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spans="1:26" ht="15.75" customHeight="1">
      <c r="A459" s="152"/>
      <c r="B459" s="152"/>
      <c r="C459" s="152"/>
      <c r="D459" s="152"/>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spans="1:26" ht="15.75" customHeight="1">
      <c r="A460" s="152"/>
      <c r="B460" s="152"/>
      <c r="C460" s="152"/>
      <c r="D460" s="152"/>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spans="1:26" ht="15.75" customHeight="1">
      <c r="A461" s="152"/>
      <c r="B461" s="152"/>
      <c r="C461" s="152"/>
      <c r="D461" s="152"/>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spans="1:26" ht="15.75" customHeight="1">
      <c r="A462" s="152"/>
      <c r="B462" s="152"/>
      <c r="C462" s="152"/>
      <c r="D462" s="152"/>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spans="1:26" ht="15.75" customHeight="1">
      <c r="A463" s="152"/>
      <c r="B463" s="152"/>
      <c r="C463" s="152"/>
      <c r="D463" s="152"/>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spans="1:26" ht="15.75" customHeight="1">
      <c r="A464" s="152"/>
      <c r="B464" s="152"/>
      <c r="C464" s="152"/>
      <c r="D464" s="152"/>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spans="1:26" ht="15.75" customHeight="1">
      <c r="A465" s="152"/>
      <c r="B465" s="152"/>
      <c r="C465" s="152"/>
      <c r="D465" s="152"/>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spans="1:26" ht="15.75" customHeight="1">
      <c r="A466" s="152"/>
      <c r="B466" s="152"/>
      <c r="C466" s="152"/>
      <c r="D466" s="152"/>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spans="1:26" ht="15.75" customHeight="1">
      <c r="A467" s="152"/>
      <c r="B467" s="152"/>
      <c r="C467" s="152"/>
      <c r="D467" s="152"/>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spans="1:26" ht="15.75" customHeight="1">
      <c r="A468" s="152"/>
      <c r="B468" s="152"/>
      <c r="C468" s="152"/>
      <c r="D468" s="152"/>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spans="1:26" ht="15.75" customHeight="1">
      <c r="A469" s="152"/>
      <c r="B469" s="152"/>
      <c r="C469" s="152"/>
      <c r="D469" s="152"/>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spans="1:26" ht="15.75" customHeight="1">
      <c r="A470" s="152"/>
      <c r="B470" s="152"/>
      <c r="C470" s="152"/>
      <c r="D470" s="152"/>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spans="1:26" ht="15.75" customHeight="1">
      <c r="A471" s="152"/>
      <c r="B471" s="152"/>
      <c r="C471" s="152"/>
      <c r="D471" s="152"/>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spans="1:26" ht="15.75" customHeight="1">
      <c r="A472" s="152"/>
      <c r="B472" s="152"/>
      <c r="C472" s="152"/>
      <c r="D472" s="152"/>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spans="1:26" ht="15.75" customHeight="1">
      <c r="A473" s="152"/>
      <c r="B473" s="152"/>
      <c r="C473" s="152"/>
      <c r="D473" s="152"/>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spans="1:26" ht="15.75" customHeight="1">
      <c r="A474" s="152"/>
      <c r="B474" s="152"/>
      <c r="C474" s="152"/>
      <c r="D474" s="152"/>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spans="1:26" ht="15.75" customHeight="1">
      <c r="A475" s="152"/>
      <c r="B475" s="152"/>
      <c r="C475" s="152"/>
      <c r="D475" s="152"/>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spans="1:26" ht="15.75" customHeight="1">
      <c r="A476" s="152"/>
      <c r="B476" s="152"/>
      <c r="C476" s="152"/>
      <c r="D476" s="152"/>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spans="1:26" ht="15.75" customHeight="1">
      <c r="A477" s="152"/>
      <c r="B477" s="152"/>
      <c r="C477" s="152"/>
      <c r="D477" s="152"/>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spans="1:26" ht="15.75" customHeight="1">
      <c r="A478" s="152"/>
      <c r="B478" s="152"/>
      <c r="C478" s="152"/>
      <c r="D478" s="152"/>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spans="1:26" ht="15.75" customHeight="1">
      <c r="A479" s="152"/>
      <c r="B479" s="152"/>
      <c r="C479" s="152"/>
      <c r="D479" s="152"/>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spans="1:26" ht="15.75" customHeight="1">
      <c r="A480" s="152"/>
      <c r="B480" s="152"/>
      <c r="C480" s="152"/>
      <c r="D480" s="152"/>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spans="1:26" ht="15.75" customHeight="1">
      <c r="A481" s="152"/>
      <c r="B481" s="152"/>
      <c r="C481" s="152"/>
      <c r="D481" s="152"/>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spans="1:26" ht="15.75" customHeight="1">
      <c r="A482" s="152"/>
      <c r="B482" s="152"/>
      <c r="C482" s="152"/>
      <c r="D482" s="152"/>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spans="1:26" ht="15.75" customHeight="1">
      <c r="A483" s="152"/>
      <c r="B483" s="152"/>
      <c r="C483" s="152"/>
      <c r="D483" s="152"/>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spans="1:26" ht="15.75" customHeight="1">
      <c r="A484" s="152"/>
      <c r="B484" s="152"/>
      <c r="C484" s="152"/>
      <c r="D484" s="152"/>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spans="1:26" ht="15.75" customHeight="1">
      <c r="A485" s="152"/>
      <c r="B485" s="152"/>
      <c r="C485" s="152"/>
      <c r="D485" s="152"/>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spans="1:26" ht="15.75" customHeight="1">
      <c r="A486" s="152"/>
      <c r="B486" s="152"/>
      <c r="C486" s="152"/>
      <c r="D486" s="152"/>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spans="1:26" ht="15.75" customHeight="1">
      <c r="A487" s="152"/>
      <c r="B487" s="152"/>
      <c r="C487" s="152"/>
      <c r="D487" s="152"/>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spans="1:26" ht="15.75" customHeight="1">
      <c r="A488" s="152"/>
      <c r="B488" s="152"/>
      <c r="C488" s="152"/>
      <c r="D488" s="152"/>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spans="1:26" ht="15.75" customHeight="1">
      <c r="A489" s="152"/>
      <c r="B489" s="152"/>
      <c r="C489" s="152"/>
      <c r="D489" s="152"/>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spans="1:26" ht="15.75" customHeight="1">
      <c r="A490" s="152"/>
      <c r="B490" s="152"/>
      <c r="C490" s="152"/>
      <c r="D490" s="152"/>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spans="1:26" ht="15.75" customHeight="1">
      <c r="A491" s="152"/>
      <c r="B491" s="152"/>
      <c r="C491" s="152"/>
      <c r="D491" s="152"/>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spans="1:26" ht="15.75" customHeight="1">
      <c r="A492" s="152"/>
      <c r="B492" s="152"/>
      <c r="C492" s="152"/>
      <c r="D492" s="152"/>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spans="1:26" ht="15.75" customHeight="1">
      <c r="A493" s="152"/>
      <c r="B493" s="152"/>
      <c r="C493" s="152"/>
      <c r="D493" s="152"/>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spans="1:26" ht="15.75" customHeight="1">
      <c r="A494" s="152"/>
      <c r="B494" s="152"/>
      <c r="C494" s="152"/>
      <c r="D494" s="152"/>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spans="1:26" ht="15.75" customHeight="1">
      <c r="A495" s="152"/>
      <c r="B495" s="152"/>
      <c r="C495" s="152"/>
      <c r="D495" s="152"/>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spans="1:26" ht="15.75" customHeight="1">
      <c r="A496" s="152"/>
      <c r="B496" s="152"/>
      <c r="C496" s="152"/>
      <c r="D496" s="152"/>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spans="1:26" ht="15.75" customHeight="1">
      <c r="A497" s="152"/>
      <c r="B497" s="152"/>
      <c r="C497" s="152"/>
      <c r="D497" s="152"/>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spans="1:26" ht="15.75" customHeight="1">
      <c r="A498" s="152"/>
      <c r="B498" s="152"/>
      <c r="C498" s="152"/>
      <c r="D498" s="152"/>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spans="1:26" ht="15.75" customHeight="1">
      <c r="A499" s="152"/>
      <c r="B499" s="152"/>
      <c r="C499" s="152"/>
      <c r="D499" s="152"/>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spans="1:26" ht="15.75" customHeight="1">
      <c r="A500" s="152"/>
      <c r="B500" s="152"/>
      <c r="C500" s="152"/>
      <c r="D500" s="152"/>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spans="1:26" ht="15.75" customHeight="1">
      <c r="A501" s="152"/>
      <c r="B501" s="152"/>
      <c r="C501" s="152"/>
      <c r="D501" s="152"/>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spans="1:26" ht="15.75" customHeight="1">
      <c r="A502" s="152"/>
      <c r="B502" s="152"/>
      <c r="C502" s="152"/>
      <c r="D502" s="152"/>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spans="1:26" ht="15.75" customHeight="1">
      <c r="A503" s="152"/>
      <c r="B503" s="152"/>
      <c r="C503" s="152"/>
      <c r="D503" s="152"/>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spans="1:26" ht="15.75" customHeight="1">
      <c r="A504" s="152"/>
      <c r="B504" s="152"/>
      <c r="C504" s="152"/>
      <c r="D504" s="152"/>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spans="1:26" ht="15.75" customHeight="1">
      <c r="A505" s="152"/>
      <c r="B505" s="152"/>
      <c r="C505" s="152"/>
      <c r="D505" s="152"/>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spans="1:26" ht="15.75" customHeight="1">
      <c r="A506" s="152"/>
      <c r="B506" s="152"/>
      <c r="C506" s="152"/>
      <c r="D506" s="152"/>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spans="1:26" ht="15.75" customHeight="1">
      <c r="A507" s="152"/>
      <c r="B507" s="152"/>
      <c r="C507" s="152"/>
      <c r="D507" s="152"/>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spans="1:26" ht="15.75" customHeight="1">
      <c r="A508" s="152"/>
      <c r="B508" s="152"/>
      <c r="C508" s="152"/>
      <c r="D508" s="152"/>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spans="1:26" ht="15.75" customHeight="1">
      <c r="A509" s="152"/>
      <c r="B509" s="152"/>
      <c r="C509" s="152"/>
      <c r="D509" s="152"/>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spans="1:26" ht="15.75" customHeight="1">
      <c r="A510" s="152"/>
      <c r="B510" s="152"/>
      <c r="C510" s="152"/>
      <c r="D510" s="152"/>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spans="1:26" ht="15.75" customHeight="1">
      <c r="A511" s="152"/>
      <c r="B511" s="152"/>
      <c r="C511" s="152"/>
      <c r="D511" s="152"/>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spans="1:26" ht="15.75" customHeight="1">
      <c r="A512" s="152"/>
      <c r="B512" s="152"/>
      <c r="C512" s="152"/>
      <c r="D512" s="152"/>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spans="1:26" ht="15.75" customHeight="1">
      <c r="A513" s="152"/>
      <c r="B513" s="152"/>
      <c r="C513" s="152"/>
      <c r="D513" s="152"/>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spans="1:26" ht="15.75" customHeight="1">
      <c r="A514" s="152"/>
      <c r="B514" s="152"/>
      <c r="C514" s="152"/>
      <c r="D514" s="152"/>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spans="1:26" ht="15.75" customHeight="1">
      <c r="A515" s="152"/>
      <c r="B515" s="152"/>
      <c r="C515" s="152"/>
      <c r="D515" s="152"/>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spans="1:26" ht="15.75" customHeight="1">
      <c r="A516" s="152"/>
      <c r="B516" s="152"/>
      <c r="C516" s="152"/>
      <c r="D516" s="152"/>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spans="1:26" ht="15.75" customHeight="1">
      <c r="A517" s="152"/>
      <c r="B517" s="152"/>
      <c r="C517" s="152"/>
      <c r="D517" s="152"/>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spans="1:26" ht="15.75" customHeight="1">
      <c r="A518" s="152"/>
      <c r="B518" s="152"/>
      <c r="C518" s="152"/>
      <c r="D518" s="152"/>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spans="1:26" ht="15.75" customHeight="1">
      <c r="A519" s="152"/>
      <c r="B519" s="152"/>
      <c r="C519" s="152"/>
      <c r="D519" s="152"/>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spans="1:26" ht="15.75" customHeight="1">
      <c r="A520" s="152"/>
      <c r="B520" s="152"/>
      <c r="C520" s="152"/>
      <c r="D520" s="152"/>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spans="1:26" ht="15.75" customHeight="1">
      <c r="A521" s="152"/>
      <c r="B521" s="152"/>
      <c r="C521" s="152"/>
      <c r="D521" s="152"/>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spans="1:26" ht="15.75" customHeight="1">
      <c r="A522" s="152"/>
      <c r="B522" s="152"/>
      <c r="C522" s="152"/>
      <c r="D522" s="152"/>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spans="1:26" ht="15.75" customHeight="1">
      <c r="A523" s="152"/>
      <c r="B523" s="152"/>
      <c r="C523" s="152"/>
      <c r="D523" s="152"/>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spans="1:26" ht="15.75" customHeight="1">
      <c r="A524" s="152"/>
      <c r="B524" s="152"/>
      <c r="C524" s="152"/>
      <c r="D524" s="152"/>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spans="1:26" ht="15.75" customHeight="1">
      <c r="A525" s="152"/>
      <c r="B525" s="152"/>
      <c r="C525" s="152"/>
      <c r="D525" s="152"/>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spans="1:26" ht="15.75" customHeight="1">
      <c r="A526" s="152"/>
      <c r="B526" s="152"/>
      <c r="C526" s="152"/>
      <c r="D526" s="152"/>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spans="1:26" ht="15.75" customHeight="1">
      <c r="A527" s="152"/>
      <c r="B527" s="152"/>
      <c r="C527" s="152"/>
      <c r="D527" s="152"/>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spans="1:26" ht="15.75" customHeight="1">
      <c r="A528" s="152"/>
      <c r="B528" s="152"/>
      <c r="C528" s="152"/>
      <c r="D528" s="152"/>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spans="1:26" ht="15.75" customHeight="1">
      <c r="A529" s="152"/>
      <c r="B529" s="152"/>
      <c r="C529" s="152"/>
      <c r="D529" s="152"/>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spans="1:26" ht="15.75" customHeight="1">
      <c r="A530" s="152"/>
      <c r="B530" s="152"/>
      <c r="C530" s="152"/>
      <c r="D530" s="152"/>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spans="1:26" ht="15.75" customHeight="1">
      <c r="A531" s="152"/>
      <c r="B531" s="152"/>
      <c r="C531" s="152"/>
      <c r="D531" s="152"/>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spans="1:26" ht="15.75" customHeight="1">
      <c r="A532" s="152"/>
      <c r="B532" s="152"/>
      <c r="C532" s="152"/>
      <c r="D532" s="152"/>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spans="1:26" ht="15.75" customHeight="1">
      <c r="A533" s="152"/>
      <c r="B533" s="152"/>
      <c r="C533" s="152"/>
      <c r="D533" s="152"/>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spans="1:26" ht="15.75" customHeight="1">
      <c r="A534" s="152"/>
      <c r="B534" s="152"/>
      <c r="C534" s="152"/>
      <c r="D534" s="152"/>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spans="1:26" ht="15.75" customHeight="1">
      <c r="A535" s="152"/>
      <c r="B535" s="152"/>
      <c r="C535" s="152"/>
      <c r="D535" s="152"/>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spans="1:26" ht="15.75" customHeight="1">
      <c r="A536" s="152"/>
      <c r="B536" s="152"/>
      <c r="C536" s="152"/>
      <c r="D536" s="152"/>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spans="1:26" ht="15.75" customHeight="1">
      <c r="A537" s="152"/>
      <c r="B537" s="152"/>
      <c r="C537" s="152"/>
      <c r="D537" s="152"/>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spans="1:26" ht="15.75" customHeight="1">
      <c r="A538" s="152"/>
      <c r="B538" s="152"/>
      <c r="C538" s="152"/>
      <c r="D538" s="152"/>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spans="1:26" ht="15.75" customHeight="1">
      <c r="A539" s="152"/>
      <c r="B539" s="152"/>
      <c r="C539" s="152"/>
      <c r="D539" s="152"/>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spans="1:26" ht="15.75" customHeight="1">
      <c r="A540" s="152"/>
      <c r="B540" s="152"/>
      <c r="C540" s="152"/>
      <c r="D540" s="152"/>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spans="1:26" ht="15.75" customHeight="1">
      <c r="A541" s="152"/>
      <c r="B541" s="152"/>
      <c r="C541" s="152"/>
      <c r="D541" s="152"/>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spans="1:26" ht="15.75" customHeight="1">
      <c r="A542" s="152"/>
      <c r="B542" s="152"/>
      <c r="C542" s="152"/>
      <c r="D542" s="152"/>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spans="1:26" ht="15.75" customHeight="1">
      <c r="A543" s="152"/>
      <c r="B543" s="152"/>
      <c r="C543" s="152"/>
      <c r="D543" s="152"/>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spans="1:26" ht="15.75" customHeight="1">
      <c r="A544" s="152"/>
      <c r="B544" s="152"/>
      <c r="C544" s="152"/>
      <c r="D544" s="152"/>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spans="1:26" ht="15.75" customHeight="1">
      <c r="A545" s="152"/>
      <c r="B545" s="152"/>
      <c r="C545" s="152"/>
      <c r="D545" s="152"/>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spans="1:26" ht="15.75" customHeight="1">
      <c r="A546" s="152"/>
      <c r="B546" s="152"/>
      <c r="C546" s="152"/>
      <c r="D546" s="152"/>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spans="1:26" ht="15.75" customHeight="1">
      <c r="A547" s="152"/>
      <c r="B547" s="152"/>
      <c r="C547" s="152"/>
      <c r="D547" s="152"/>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spans="1:26" ht="15.75" customHeight="1">
      <c r="A548" s="152"/>
      <c r="B548" s="152"/>
      <c r="C548" s="152"/>
      <c r="D548" s="152"/>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spans="1:26" ht="15.75" customHeight="1">
      <c r="A549" s="152"/>
      <c r="B549" s="152"/>
      <c r="C549" s="152"/>
      <c r="D549" s="152"/>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spans="1:26" ht="15.75" customHeight="1">
      <c r="A550" s="152"/>
      <c r="B550" s="152"/>
      <c r="C550" s="152"/>
      <c r="D550" s="152"/>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spans="1:26" ht="15.75" customHeight="1">
      <c r="A551" s="152"/>
      <c r="B551" s="152"/>
      <c r="C551" s="152"/>
      <c r="D551" s="152"/>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spans="1:26" ht="15.75" customHeight="1">
      <c r="A552" s="152"/>
      <c r="B552" s="152"/>
      <c r="C552" s="152"/>
      <c r="D552" s="152"/>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spans="1:26" ht="15.75" customHeight="1">
      <c r="A553" s="152"/>
      <c r="B553" s="152"/>
      <c r="C553" s="152"/>
      <c r="D553" s="152"/>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spans="1:26" ht="15.75" customHeight="1">
      <c r="A554" s="152"/>
      <c r="B554" s="152"/>
      <c r="C554" s="152"/>
      <c r="D554" s="152"/>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spans="1:26" ht="15.75" customHeight="1">
      <c r="A555" s="152"/>
      <c r="B555" s="152"/>
      <c r="C555" s="152"/>
      <c r="D555" s="152"/>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spans="1:26" ht="15.75" customHeight="1">
      <c r="A556" s="152"/>
      <c r="B556" s="152"/>
      <c r="C556" s="152"/>
      <c r="D556" s="152"/>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spans="1:26" ht="15.75" customHeight="1">
      <c r="A557" s="152"/>
      <c r="B557" s="152"/>
      <c r="C557" s="152"/>
      <c r="D557" s="152"/>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spans="1:26" ht="15.75" customHeight="1">
      <c r="A558" s="152"/>
      <c r="B558" s="152"/>
      <c r="C558" s="152"/>
      <c r="D558" s="152"/>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spans="1:26" ht="15.75" customHeight="1">
      <c r="A559" s="152"/>
      <c r="B559" s="152"/>
      <c r="C559" s="152"/>
      <c r="D559" s="152"/>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spans="1:26" ht="15.75" customHeight="1">
      <c r="A560" s="152"/>
      <c r="B560" s="152"/>
      <c r="C560" s="152"/>
      <c r="D560" s="152"/>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spans="1:26" ht="15.75" customHeight="1">
      <c r="A561" s="152"/>
      <c r="B561" s="152"/>
      <c r="C561" s="152"/>
      <c r="D561" s="152"/>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spans="1:26" ht="15.75" customHeight="1">
      <c r="A562" s="152"/>
      <c r="B562" s="152"/>
      <c r="C562" s="152"/>
      <c r="D562" s="152"/>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spans="1:26" ht="15.75" customHeight="1">
      <c r="A563" s="152"/>
      <c r="B563" s="152"/>
      <c r="C563" s="152"/>
      <c r="D563" s="152"/>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spans="1:26" ht="15.75" customHeight="1">
      <c r="A564" s="152"/>
      <c r="B564" s="152"/>
      <c r="C564" s="152"/>
      <c r="D564" s="152"/>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spans="1:26" ht="15.75" customHeight="1">
      <c r="A565" s="152"/>
      <c r="B565" s="152"/>
      <c r="C565" s="152"/>
      <c r="D565" s="152"/>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spans="1:26" ht="15.75" customHeight="1">
      <c r="A566" s="152"/>
      <c r="B566" s="152"/>
      <c r="C566" s="152"/>
      <c r="D566" s="152"/>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spans="1:26" ht="15.75" customHeight="1">
      <c r="A567" s="152"/>
      <c r="B567" s="152"/>
      <c r="C567" s="152"/>
      <c r="D567" s="152"/>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spans="1:26" ht="15.75" customHeight="1">
      <c r="A568" s="152"/>
      <c r="B568" s="152"/>
      <c r="C568" s="152"/>
      <c r="D568" s="152"/>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spans="1:26" ht="15.75" customHeight="1">
      <c r="A569" s="152"/>
      <c r="B569" s="152"/>
      <c r="C569" s="152"/>
      <c r="D569" s="152"/>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spans="1:26" ht="15.75" customHeight="1">
      <c r="A570" s="152"/>
      <c r="B570" s="152"/>
      <c r="C570" s="152"/>
      <c r="D570" s="152"/>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spans="1:26" ht="15.75" customHeight="1">
      <c r="A571" s="152"/>
      <c r="B571" s="152"/>
      <c r="C571" s="152"/>
      <c r="D571" s="152"/>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spans="1:26" ht="15.75" customHeight="1">
      <c r="A572" s="152"/>
      <c r="B572" s="152"/>
      <c r="C572" s="152"/>
      <c r="D572" s="152"/>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spans="1:26" ht="15.75" customHeight="1">
      <c r="A573" s="152"/>
      <c r="B573" s="152"/>
      <c r="C573" s="152"/>
      <c r="D573" s="152"/>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spans="1:26" ht="15.75" customHeight="1">
      <c r="A574" s="152"/>
      <c r="B574" s="152"/>
      <c r="C574" s="152"/>
      <c r="D574" s="152"/>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spans="1:26" ht="15.75" customHeight="1">
      <c r="A575" s="152"/>
      <c r="B575" s="152"/>
      <c r="C575" s="152"/>
      <c r="D575" s="152"/>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spans="1:26" ht="15.75" customHeight="1">
      <c r="A576" s="152"/>
      <c r="B576" s="152"/>
      <c r="C576" s="152"/>
      <c r="D576" s="152"/>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spans="1:26" ht="15.75" customHeight="1">
      <c r="A577" s="152"/>
      <c r="B577" s="152"/>
      <c r="C577" s="152"/>
      <c r="D577" s="152"/>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spans="1:26" ht="15.75" customHeight="1">
      <c r="A578" s="152"/>
      <c r="B578" s="152"/>
      <c r="C578" s="152"/>
      <c r="D578" s="152"/>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spans="1:26" ht="15.75" customHeight="1">
      <c r="A579" s="152"/>
      <c r="B579" s="152"/>
      <c r="C579" s="152"/>
      <c r="D579" s="152"/>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spans="1:26" ht="15.75" customHeight="1">
      <c r="A580" s="152"/>
      <c r="B580" s="152"/>
      <c r="C580" s="152"/>
      <c r="D580" s="152"/>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spans="1:26" ht="15.75" customHeight="1">
      <c r="A581" s="152"/>
      <c r="B581" s="152"/>
      <c r="C581" s="152"/>
      <c r="D581" s="152"/>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spans="1:26" ht="15.75" customHeight="1">
      <c r="A582" s="152"/>
      <c r="B582" s="152"/>
      <c r="C582" s="152"/>
      <c r="D582" s="152"/>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spans="1:26" ht="15.75" customHeight="1">
      <c r="A583" s="152"/>
      <c r="B583" s="152"/>
      <c r="C583" s="152"/>
      <c r="D583" s="152"/>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spans="1:26" ht="15.75" customHeight="1">
      <c r="A584" s="152"/>
      <c r="B584" s="152"/>
      <c r="C584" s="152"/>
      <c r="D584" s="152"/>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spans="1:26" ht="15.75" customHeight="1">
      <c r="A585" s="152"/>
      <c r="B585" s="152"/>
      <c r="C585" s="152"/>
      <c r="D585" s="152"/>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spans="1:26" ht="15.75" customHeight="1">
      <c r="A586" s="152"/>
      <c r="B586" s="152"/>
      <c r="C586" s="152"/>
      <c r="D586" s="152"/>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spans="1:26" ht="15.75" customHeight="1">
      <c r="A587" s="152"/>
      <c r="B587" s="152"/>
      <c r="C587" s="152"/>
      <c r="D587" s="152"/>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spans="1:26" ht="15.75" customHeight="1">
      <c r="A588" s="152"/>
      <c r="B588" s="152"/>
      <c r="C588" s="152"/>
      <c r="D588" s="152"/>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spans="1:26" ht="15.75" customHeight="1">
      <c r="A589" s="152"/>
      <c r="B589" s="152"/>
      <c r="C589" s="152"/>
      <c r="D589" s="152"/>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spans="1:26" ht="15.75" customHeight="1">
      <c r="A590" s="152"/>
      <c r="B590" s="152"/>
      <c r="C590" s="152"/>
      <c r="D590" s="152"/>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spans="1:26" ht="15.75" customHeight="1">
      <c r="A591" s="152"/>
      <c r="B591" s="152"/>
      <c r="C591" s="152"/>
      <c r="D591" s="152"/>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spans="1:26" ht="15.75" customHeight="1">
      <c r="A592" s="152"/>
      <c r="B592" s="152"/>
      <c r="C592" s="152"/>
      <c r="D592" s="152"/>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spans="1:26" ht="15.75" customHeight="1">
      <c r="A593" s="152"/>
      <c r="B593" s="152"/>
      <c r="C593" s="152"/>
      <c r="D593" s="152"/>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spans="1:26" ht="15.75" customHeight="1">
      <c r="A594" s="152"/>
      <c r="B594" s="152"/>
      <c r="C594" s="152"/>
      <c r="D594" s="152"/>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spans="1:26" ht="15.75" customHeight="1">
      <c r="A595" s="152"/>
      <c r="B595" s="152"/>
      <c r="C595" s="152"/>
      <c r="D595" s="152"/>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spans="1:26" ht="15.75" customHeight="1">
      <c r="A596" s="152"/>
      <c r="B596" s="152"/>
      <c r="C596" s="152"/>
      <c r="D596" s="152"/>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spans="1:26" ht="15.75" customHeight="1">
      <c r="A597" s="152"/>
      <c r="B597" s="152"/>
      <c r="C597" s="152"/>
      <c r="D597" s="152"/>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spans="1:26" ht="15.75" customHeight="1">
      <c r="A598" s="152"/>
      <c r="B598" s="152"/>
      <c r="C598" s="152"/>
      <c r="D598" s="152"/>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spans="1:26" ht="15.75" customHeight="1">
      <c r="A599" s="152"/>
      <c r="B599" s="152"/>
      <c r="C599" s="152"/>
      <c r="D599" s="152"/>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spans="1:26" ht="15.75" customHeight="1">
      <c r="A600" s="152"/>
      <c r="B600" s="152"/>
      <c r="C600" s="152"/>
      <c r="D600" s="152"/>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spans="1:26" ht="15.75" customHeight="1">
      <c r="A601" s="152"/>
      <c r="B601" s="152"/>
      <c r="C601" s="152"/>
      <c r="D601" s="152"/>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spans="1:26" ht="15.75" customHeight="1">
      <c r="A602" s="152"/>
      <c r="B602" s="152"/>
      <c r="C602" s="152"/>
      <c r="D602" s="152"/>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spans="1:26" ht="15.75" customHeight="1">
      <c r="A603" s="152"/>
      <c r="B603" s="152"/>
      <c r="C603" s="152"/>
      <c r="D603" s="152"/>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spans="1:26" ht="15.75" customHeight="1">
      <c r="A604" s="152"/>
      <c r="B604" s="152"/>
      <c r="C604" s="152"/>
      <c r="D604" s="152"/>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spans="1:26" ht="15.75" customHeight="1">
      <c r="A605" s="152"/>
      <c r="B605" s="152"/>
      <c r="C605" s="152"/>
      <c r="D605" s="152"/>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spans="1:26" ht="15.75" customHeight="1">
      <c r="A606" s="152"/>
      <c r="B606" s="152"/>
      <c r="C606" s="152"/>
      <c r="D606" s="152"/>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spans="1:26" ht="15.75" customHeight="1">
      <c r="A607" s="152"/>
      <c r="B607" s="152"/>
      <c r="C607" s="152"/>
      <c r="D607" s="152"/>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spans="1:26" ht="15.75" customHeight="1">
      <c r="A608" s="152"/>
      <c r="B608" s="152"/>
      <c r="C608" s="152"/>
      <c r="D608" s="152"/>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spans="1:26" ht="15.75" customHeight="1">
      <c r="A609" s="152"/>
      <c r="B609" s="152"/>
      <c r="C609" s="152"/>
      <c r="D609" s="152"/>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spans="1:26" ht="15.75" customHeight="1">
      <c r="A610" s="152"/>
      <c r="B610" s="152"/>
      <c r="C610" s="152"/>
      <c r="D610" s="152"/>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spans="1:26" ht="15.75" customHeight="1">
      <c r="A611" s="152"/>
      <c r="B611" s="152"/>
      <c r="C611" s="152"/>
      <c r="D611" s="152"/>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spans="1:26" ht="15.75" customHeight="1">
      <c r="A612" s="152"/>
      <c r="B612" s="152"/>
      <c r="C612" s="152"/>
      <c r="D612" s="152"/>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spans="1:26" ht="15.75" customHeight="1">
      <c r="A613" s="152"/>
      <c r="B613" s="152"/>
      <c r="C613" s="152"/>
      <c r="D613" s="152"/>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spans="1:26" ht="15.75" customHeight="1">
      <c r="A614" s="152"/>
      <c r="B614" s="152"/>
      <c r="C614" s="152"/>
      <c r="D614" s="152"/>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spans="1:26" ht="15.75" customHeight="1">
      <c r="A615" s="152"/>
      <c r="B615" s="152"/>
      <c r="C615" s="152"/>
      <c r="D615" s="152"/>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spans="1:26" ht="15.75" customHeight="1">
      <c r="A616" s="152"/>
      <c r="B616" s="152"/>
      <c r="C616" s="152"/>
      <c r="D616" s="152"/>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spans="1:26" ht="15.75" customHeight="1">
      <c r="A617" s="152"/>
      <c r="B617" s="152"/>
      <c r="C617" s="152"/>
      <c r="D617" s="152"/>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spans="1:26" ht="15.75" customHeight="1">
      <c r="A618" s="152"/>
      <c r="B618" s="152"/>
      <c r="C618" s="152"/>
      <c r="D618" s="152"/>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spans="1:26" ht="15.75" customHeight="1">
      <c r="A619" s="152"/>
      <c r="B619" s="152"/>
      <c r="C619" s="152"/>
      <c r="D619" s="152"/>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spans="1:26" ht="15.75" customHeight="1">
      <c r="A620" s="152"/>
      <c r="B620" s="152"/>
      <c r="C620" s="152"/>
      <c r="D620" s="152"/>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spans="1:26" ht="15.75" customHeight="1">
      <c r="A621" s="152"/>
      <c r="B621" s="152"/>
      <c r="C621" s="152"/>
      <c r="D621" s="152"/>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spans="1:26" ht="15.75" customHeight="1">
      <c r="A622" s="152"/>
      <c r="B622" s="152"/>
      <c r="C622" s="152"/>
      <c r="D622" s="152"/>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spans="1:26" ht="15.75" customHeight="1">
      <c r="A623" s="152"/>
      <c r="B623" s="152"/>
      <c r="C623" s="152"/>
      <c r="D623" s="152"/>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spans="1:26" ht="15.75" customHeight="1">
      <c r="A624" s="152"/>
      <c r="B624" s="152"/>
      <c r="C624" s="152"/>
      <c r="D624" s="152"/>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spans="1:26" ht="15.75" customHeight="1">
      <c r="A625" s="152"/>
      <c r="B625" s="152"/>
      <c r="C625" s="152"/>
      <c r="D625" s="152"/>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spans="1:26" ht="15.75" customHeight="1">
      <c r="A626" s="152"/>
      <c r="B626" s="152"/>
      <c r="C626" s="152"/>
      <c r="D626" s="152"/>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spans="1:26" ht="15.75" customHeight="1">
      <c r="A627" s="152"/>
      <c r="B627" s="152"/>
      <c r="C627" s="152"/>
      <c r="D627" s="152"/>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spans="1:26" ht="15.75" customHeight="1">
      <c r="A628" s="152"/>
      <c r="B628" s="152"/>
      <c r="C628" s="152"/>
      <c r="D628" s="152"/>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spans="1:26" ht="15.75" customHeight="1">
      <c r="A629" s="152"/>
      <c r="B629" s="152"/>
      <c r="C629" s="152"/>
      <c r="D629" s="152"/>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spans="1:26" ht="15.75" customHeight="1">
      <c r="A630" s="152"/>
      <c r="B630" s="152"/>
      <c r="C630" s="152"/>
      <c r="D630" s="152"/>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spans="1:26" ht="15.75" customHeight="1">
      <c r="A631" s="152"/>
      <c r="B631" s="152"/>
      <c r="C631" s="152"/>
      <c r="D631" s="152"/>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spans="1:26" ht="15.75" customHeight="1">
      <c r="A632" s="152"/>
      <c r="B632" s="152"/>
      <c r="C632" s="152"/>
      <c r="D632" s="152"/>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spans="1:26" ht="15.75" customHeight="1">
      <c r="A633" s="152"/>
      <c r="B633" s="152"/>
      <c r="C633" s="152"/>
      <c r="D633" s="152"/>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spans="1:26" ht="15.75" customHeight="1">
      <c r="A634" s="152"/>
      <c r="B634" s="152"/>
      <c r="C634" s="152"/>
      <c r="D634" s="152"/>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spans="1:26" ht="15.75" customHeight="1">
      <c r="A635" s="152"/>
      <c r="B635" s="152"/>
      <c r="C635" s="152"/>
      <c r="D635" s="152"/>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spans="1:26" ht="15.75" customHeight="1">
      <c r="A636" s="152"/>
      <c r="B636" s="152"/>
      <c r="C636" s="152"/>
      <c r="D636" s="152"/>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spans="1:26" ht="15.75" customHeight="1">
      <c r="A637" s="152"/>
      <c r="B637" s="152"/>
      <c r="C637" s="152"/>
      <c r="D637" s="152"/>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spans="1:26" ht="15.75" customHeight="1">
      <c r="A638" s="152"/>
      <c r="B638" s="152"/>
      <c r="C638" s="152"/>
      <c r="D638" s="152"/>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spans="1:26" ht="15.75" customHeight="1">
      <c r="A639" s="152"/>
      <c r="B639" s="152"/>
      <c r="C639" s="152"/>
      <c r="D639" s="152"/>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spans="1:26" ht="15.75" customHeight="1">
      <c r="A640" s="152"/>
      <c r="B640" s="152"/>
      <c r="C640" s="152"/>
      <c r="D640" s="152"/>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spans="1:26" ht="15.75" customHeight="1">
      <c r="A641" s="152"/>
      <c r="B641" s="152"/>
      <c r="C641" s="152"/>
      <c r="D641" s="152"/>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spans="1:26" ht="15.75" customHeight="1">
      <c r="A642" s="152"/>
      <c r="B642" s="152"/>
      <c r="C642" s="152"/>
      <c r="D642" s="152"/>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spans="1:26" ht="15.75" customHeight="1">
      <c r="A643" s="152"/>
      <c r="B643" s="152"/>
      <c r="C643" s="152"/>
      <c r="D643" s="152"/>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spans="1:26" ht="15.75" customHeight="1">
      <c r="A644" s="152"/>
      <c r="B644" s="152"/>
      <c r="C644" s="152"/>
      <c r="D644" s="152"/>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spans="1:26" ht="15.75" customHeight="1">
      <c r="A645" s="152"/>
      <c r="B645" s="152"/>
      <c r="C645" s="152"/>
      <c r="D645" s="152"/>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spans="1:26" ht="15.75" customHeight="1">
      <c r="A646" s="152"/>
      <c r="B646" s="152"/>
      <c r="C646" s="152"/>
      <c r="D646" s="152"/>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spans="1:26" ht="15.75" customHeight="1">
      <c r="A647" s="152"/>
      <c r="B647" s="152"/>
      <c r="C647" s="152"/>
      <c r="D647" s="152"/>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spans="1:26" ht="15.75" customHeight="1">
      <c r="A648" s="152"/>
      <c r="B648" s="152"/>
      <c r="C648" s="152"/>
      <c r="D648" s="152"/>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spans="1:26" ht="15.75" customHeight="1">
      <c r="A649" s="152"/>
      <c r="B649" s="152"/>
      <c r="C649" s="152"/>
      <c r="D649" s="152"/>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spans="1:26" ht="15.75" customHeight="1">
      <c r="A650" s="152"/>
      <c r="B650" s="152"/>
      <c r="C650" s="152"/>
      <c r="D650" s="152"/>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spans="1:26" ht="15.75" customHeight="1">
      <c r="A651" s="152"/>
      <c r="B651" s="152"/>
      <c r="C651" s="152"/>
      <c r="D651" s="152"/>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spans="1:26" ht="15.75" customHeight="1">
      <c r="A652" s="152"/>
      <c r="B652" s="152"/>
      <c r="C652" s="152"/>
      <c r="D652" s="152"/>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spans="1:26" ht="15.75" customHeight="1">
      <c r="A653" s="152"/>
      <c r="B653" s="152"/>
      <c r="C653" s="152"/>
      <c r="D653" s="152"/>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spans="1:26" ht="15.75" customHeight="1">
      <c r="A654" s="152"/>
      <c r="B654" s="152"/>
      <c r="C654" s="152"/>
      <c r="D654" s="152"/>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spans="1:26" ht="15.75" customHeight="1">
      <c r="A655" s="152"/>
      <c r="B655" s="152"/>
      <c r="C655" s="152"/>
      <c r="D655" s="152"/>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spans="1:26" ht="15.75" customHeight="1">
      <c r="A656" s="152"/>
      <c r="B656" s="152"/>
      <c r="C656" s="152"/>
      <c r="D656" s="152"/>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spans="1:26" ht="15.75" customHeight="1">
      <c r="A657" s="152"/>
      <c r="B657" s="152"/>
      <c r="C657" s="152"/>
      <c r="D657" s="152"/>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spans="1:26" ht="15.75" customHeight="1">
      <c r="A658" s="152"/>
      <c r="B658" s="152"/>
      <c r="C658" s="152"/>
      <c r="D658" s="152"/>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spans="1:26" ht="15.75" customHeight="1">
      <c r="A659" s="152"/>
      <c r="B659" s="152"/>
      <c r="C659" s="152"/>
      <c r="D659" s="152"/>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spans="1:26" ht="15.75" customHeight="1">
      <c r="A660" s="152"/>
      <c r="B660" s="152"/>
      <c r="C660" s="152"/>
      <c r="D660" s="152"/>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spans="1:26" ht="15.75" customHeight="1">
      <c r="A661" s="152"/>
      <c r="B661" s="152"/>
      <c r="C661" s="152"/>
      <c r="D661" s="152"/>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spans="1:26" ht="15.75" customHeight="1">
      <c r="A662" s="152"/>
      <c r="B662" s="152"/>
      <c r="C662" s="152"/>
      <c r="D662" s="152"/>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spans="1:26" ht="15.75" customHeight="1">
      <c r="A663" s="152"/>
      <c r="B663" s="152"/>
      <c r="C663" s="152"/>
      <c r="D663" s="152"/>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spans="1:26" ht="15.75" customHeight="1">
      <c r="A664" s="152"/>
      <c r="B664" s="152"/>
      <c r="C664" s="152"/>
      <c r="D664" s="152"/>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spans="1:26" ht="15.75" customHeight="1">
      <c r="A665" s="152"/>
      <c r="B665" s="152"/>
      <c r="C665" s="152"/>
      <c r="D665" s="152"/>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spans="1:26" ht="15.75" customHeight="1">
      <c r="A666" s="152"/>
      <c r="B666" s="152"/>
      <c r="C666" s="152"/>
      <c r="D666" s="152"/>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spans="1:26" ht="15.75" customHeight="1">
      <c r="A667" s="152"/>
      <c r="B667" s="152"/>
      <c r="C667" s="152"/>
      <c r="D667" s="152"/>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spans="1:26" ht="15.75" customHeight="1">
      <c r="A668" s="152"/>
      <c r="B668" s="152"/>
      <c r="C668" s="152"/>
      <c r="D668" s="152"/>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spans="1:26" ht="15.75" customHeight="1">
      <c r="A669" s="152"/>
      <c r="B669" s="152"/>
      <c r="C669" s="152"/>
      <c r="D669" s="152"/>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spans="1:26" ht="15.75" customHeight="1">
      <c r="A670" s="152"/>
      <c r="B670" s="152"/>
      <c r="C670" s="152"/>
      <c r="D670" s="152"/>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spans="1:26" ht="15.75" customHeight="1">
      <c r="A671" s="152"/>
      <c r="B671" s="152"/>
      <c r="C671" s="152"/>
      <c r="D671" s="152"/>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spans="1:26" ht="15.75" customHeight="1">
      <c r="A672" s="152"/>
      <c r="B672" s="152"/>
      <c r="C672" s="152"/>
      <c r="D672" s="152"/>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spans="1:26" ht="15.75" customHeight="1">
      <c r="A673" s="152"/>
      <c r="B673" s="152"/>
      <c r="C673" s="152"/>
      <c r="D673" s="152"/>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spans="1:26" ht="15.75" customHeight="1">
      <c r="A674" s="152"/>
      <c r="B674" s="152"/>
      <c r="C674" s="152"/>
      <c r="D674" s="152"/>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spans="1:26" ht="15.75" customHeight="1">
      <c r="A675" s="152"/>
      <c r="B675" s="152"/>
      <c r="C675" s="152"/>
      <c r="D675" s="152"/>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spans="1:26" ht="15.75" customHeight="1">
      <c r="A676" s="152"/>
      <c r="B676" s="152"/>
      <c r="C676" s="152"/>
      <c r="D676" s="152"/>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spans="1:26" ht="15.75" customHeight="1">
      <c r="A677" s="152"/>
      <c r="B677" s="152"/>
      <c r="C677" s="152"/>
      <c r="D677" s="152"/>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spans="1:26" ht="15.75" customHeight="1">
      <c r="A678" s="152"/>
      <c r="B678" s="152"/>
      <c r="C678" s="152"/>
      <c r="D678" s="152"/>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spans="1:26" ht="15.75" customHeight="1">
      <c r="A679" s="152"/>
      <c r="B679" s="152"/>
      <c r="C679" s="152"/>
      <c r="D679" s="152"/>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spans="1:26" ht="15.75" customHeight="1">
      <c r="A680" s="152"/>
      <c r="B680" s="152"/>
      <c r="C680" s="152"/>
      <c r="D680" s="152"/>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spans="1:26" ht="15.75" customHeight="1">
      <c r="A681" s="152"/>
      <c r="B681" s="152"/>
      <c r="C681" s="152"/>
      <c r="D681" s="152"/>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spans="1:26" ht="15.75" customHeight="1">
      <c r="A682" s="152"/>
      <c r="B682" s="152"/>
      <c r="C682" s="152"/>
      <c r="D682" s="152"/>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spans="1:26" ht="15.75" customHeight="1">
      <c r="A683" s="152"/>
      <c r="B683" s="152"/>
      <c r="C683" s="152"/>
      <c r="D683" s="152"/>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spans="1:26" ht="15.75" customHeight="1">
      <c r="A684" s="152"/>
      <c r="B684" s="152"/>
      <c r="C684" s="152"/>
      <c r="D684" s="152"/>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spans="1:26" ht="15.75" customHeight="1">
      <c r="A685" s="152"/>
      <c r="B685" s="152"/>
      <c r="C685" s="152"/>
      <c r="D685" s="152"/>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spans="1:26" ht="15.75" customHeight="1">
      <c r="A686" s="152"/>
      <c r="B686" s="152"/>
      <c r="C686" s="152"/>
      <c r="D686" s="152"/>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spans="1:26" ht="15.75" customHeight="1">
      <c r="A687" s="152"/>
      <c r="B687" s="152"/>
      <c r="C687" s="152"/>
      <c r="D687" s="152"/>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spans="1:26" ht="15.75" customHeight="1">
      <c r="A688" s="152"/>
      <c r="B688" s="152"/>
      <c r="C688" s="152"/>
      <c r="D688" s="152"/>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spans="1:26" ht="15.75" customHeight="1">
      <c r="A689" s="152"/>
      <c r="B689" s="152"/>
      <c r="C689" s="152"/>
      <c r="D689" s="152"/>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spans="1:26" ht="15.75" customHeight="1">
      <c r="A690" s="152"/>
      <c r="B690" s="152"/>
      <c r="C690" s="152"/>
      <c r="D690" s="152"/>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spans="1:26" ht="15.75" customHeight="1">
      <c r="A691" s="152"/>
      <c r="B691" s="152"/>
      <c r="C691" s="152"/>
      <c r="D691" s="152"/>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spans="1:26" ht="15.75" customHeight="1">
      <c r="A692" s="152"/>
      <c r="B692" s="152"/>
      <c r="C692" s="152"/>
      <c r="D692" s="152"/>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spans="1:26" ht="15.75" customHeight="1">
      <c r="A693" s="152"/>
      <c r="B693" s="152"/>
      <c r="C693" s="152"/>
      <c r="D693" s="152"/>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spans="1:26" ht="15.75" customHeight="1">
      <c r="A694" s="152"/>
      <c r="B694" s="152"/>
      <c r="C694" s="152"/>
      <c r="D694" s="152"/>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spans="1:26" ht="15.75" customHeight="1">
      <c r="A695" s="152"/>
      <c r="B695" s="152"/>
      <c r="C695" s="152"/>
      <c r="D695" s="152"/>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spans="1:26" ht="15.75" customHeight="1">
      <c r="A696" s="152"/>
      <c r="B696" s="152"/>
      <c r="C696" s="152"/>
      <c r="D696" s="152"/>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spans="1:26" ht="15.75" customHeight="1">
      <c r="A697" s="152"/>
      <c r="B697" s="152"/>
      <c r="C697" s="152"/>
      <c r="D697" s="152"/>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spans="1:26" ht="15.75" customHeight="1">
      <c r="A698" s="152"/>
      <c r="B698" s="152"/>
      <c r="C698" s="152"/>
      <c r="D698" s="152"/>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spans="1:26" ht="15.75" customHeight="1">
      <c r="A699" s="152"/>
      <c r="B699" s="152"/>
      <c r="C699" s="152"/>
      <c r="D699" s="152"/>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spans="1:26" ht="15.75" customHeight="1">
      <c r="A700" s="152"/>
      <c r="B700" s="152"/>
      <c r="C700" s="152"/>
      <c r="D700" s="152"/>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spans="1:26" ht="15.75" customHeight="1">
      <c r="A701" s="152"/>
      <c r="B701" s="152"/>
      <c r="C701" s="152"/>
      <c r="D701" s="152"/>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spans="1:26" ht="15.75" customHeight="1">
      <c r="A702" s="152"/>
      <c r="B702" s="152"/>
      <c r="C702" s="152"/>
      <c r="D702" s="152"/>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spans="1:26" ht="15.75" customHeight="1">
      <c r="A703" s="152"/>
      <c r="B703" s="152"/>
      <c r="C703" s="152"/>
      <c r="D703" s="152"/>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spans="1:26" ht="15.75" customHeight="1">
      <c r="A704" s="152"/>
      <c r="B704" s="152"/>
      <c r="C704" s="152"/>
      <c r="D704" s="152"/>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spans="1:26" ht="15.75" customHeight="1">
      <c r="A705" s="152"/>
      <c r="B705" s="152"/>
      <c r="C705" s="152"/>
      <c r="D705" s="152"/>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spans="1:26" ht="15.75" customHeight="1">
      <c r="A706" s="152"/>
      <c r="B706" s="152"/>
      <c r="C706" s="152"/>
      <c r="D706" s="152"/>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spans="1:26" ht="15.75" customHeight="1">
      <c r="A707" s="152"/>
      <c r="B707" s="152"/>
      <c r="C707" s="152"/>
      <c r="D707" s="152"/>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spans="1:26" ht="15.75" customHeight="1">
      <c r="A708" s="152"/>
      <c r="B708" s="152"/>
      <c r="C708" s="152"/>
      <c r="D708" s="152"/>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spans="1:26" ht="15.75" customHeight="1">
      <c r="A709" s="152"/>
      <c r="B709" s="152"/>
      <c r="C709" s="152"/>
      <c r="D709" s="152"/>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spans="1:26" ht="15.75" customHeight="1">
      <c r="A710" s="152"/>
      <c r="B710" s="152"/>
      <c r="C710" s="152"/>
      <c r="D710" s="152"/>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spans="1:26" ht="15.75" customHeight="1">
      <c r="A711" s="152"/>
      <c r="B711" s="152"/>
      <c r="C711" s="152"/>
      <c r="D711" s="152"/>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spans="1:26" ht="15.75" customHeight="1">
      <c r="A712" s="152"/>
      <c r="B712" s="152"/>
      <c r="C712" s="152"/>
      <c r="D712" s="152"/>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spans="1:26" ht="15.75" customHeight="1">
      <c r="A713" s="152"/>
      <c r="B713" s="152"/>
      <c r="C713" s="152"/>
      <c r="D713" s="152"/>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spans="1:26" ht="15.75" customHeight="1">
      <c r="A714" s="152"/>
      <c r="B714" s="152"/>
      <c r="C714" s="152"/>
      <c r="D714" s="152"/>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spans="1:26" ht="15.75" customHeight="1">
      <c r="A715" s="152"/>
      <c r="B715" s="152"/>
      <c r="C715" s="152"/>
      <c r="D715" s="152"/>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spans="1:26" ht="15.75" customHeight="1">
      <c r="A716" s="152"/>
      <c r="B716" s="152"/>
      <c r="C716" s="152"/>
      <c r="D716" s="152"/>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spans="1:26" ht="15.75" customHeight="1">
      <c r="A717" s="152"/>
      <c r="B717" s="152"/>
      <c r="C717" s="152"/>
      <c r="D717" s="152"/>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spans="1:26" ht="15.75" customHeight="1">
      <c r="A718" s="152"/>
      <c r="B718" s="152"/>
      <c r="C718" s="152"/>
      <c r="D718" s="152"/>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spans="1:26" ht="15.75" customHeight="1">
      <c r="A719" s="152"/>
      <c r="B719" s="152"/>
      <c r="C719" s="152"/>
      <c r="D719" s="152"/>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spans="1:26" ht="15.75" customHeight="1">
      <c r="A720" s="152"/>
      <c r="B720" s="152"/>
      <c r="C720" s="152"/>
      <c r="D720" s="152"/>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spans="1:26" ht="15.75" customHeight="1">
      <c r="A721" s="152"/>
      <c r="B721" s="152"/>
      <c r="C721" s="152"/>
      <c r="D721" s="152"/>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spans="1:26" ht="15.75" customHeight="1">
      <c r="A722" s="152"/>
      <c r="B722" s="152"/>
      <c r="C722" s="152"/>
      <c r="D722" s="152"/>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spans="1:26" ht="15.75" customHeight="1">
      <c r="A723" s="152"/>
      <c r="B723" s="152"/>
      <c r="C723" s="152"/>
      <c r="D723" s="152"/>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spans="1:26" ht="15.75" customHeight="1">
      <c r="A724" s="152"/>
      <c r="B724" s="152"/>
      <c r="C724" s="152"/>
      <c r="D724" s="152"/>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spans="1:26" ht="15.75" customHeight="1">
      <c r="A725" s="152"/>
      <c r="B725" s="152"/>
      <c r="C725" s="152"/>
      <c r="D725" s="152"/>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spans="1:26" ht="15.75" customHeight="1">
      <c r="A726" s="152"/>
      <c r="B726" s="152"/>
      <c r="C726" s="152"/>
      <c r="D726" s="152"/>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spans="1:26" ht="15.75" customHeight="1">
      <c r="A727" s="152"/>
      <c r="B727" s="152"/>
      <c r="C727" s="152"/>
      <c r="D727" s="152"/>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spans="1:26" ht="15.75" customHeight="1">
      <c r="A728" s="152"/>
      <c r="B728" s="152"/>
      <c r="C728" s="152"/>
      <c r="D728" s="152"/>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spans="1:26" ht="15.75" customHeight="1">
      <c r="A729" s="152"/>
      <c r="B729" s="152"/>
      <c r="C729" s="152"/>
      <c r="D729" s="152"/>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spans="1:26" ht="15.75" customHeight="1">
      <c r="A730" s="152"/>
      <c r="B730" s="152"/>
      <c r="C730" s="152"/>
      <c r="D730" s="152"/>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spans="1:26" ht="15.75" customHeight="1">
      <c r="A731" s="152"/>
      <c r="B731" s="152"/>
      <c r="C731" s="152"/>
      <c r="D731" s="152"/>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spans="1:26" ht="15.75" customHeight="1">
      <c r="A732" s="152"/>
      <c r="B732" s="152"/>
      <c r="C732" s="152"/>
      <c r="D732" s="152"/>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spans="1:26" ht="15.75" customHeight="1">
      <c r="A733" s="152"/>
      <c r="B733" s="152"/>
      <c r="C733" s="152"/>
      <c r="D733" s="152"/>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spans="1:26" ht="15.75" customHeight="1">
      <c r="A734" s="152"/>
      <c r="B734" s="152"/>
      <c r="C734" s="152"/>
      <c r="D734" s="152"/>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spans="1:26" ht="15.75" customHeight="1">
      <c r="A735" s="152"/>
      <c r="B735" s="152"/>
      <c r="C735" s="152"/>
      <c r="D735" s="152"/>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spans="1:26" ht="15.75" customHeight="1">
      <c r="A736" s="152"/>
      <c r="B736" s="152"/>
      <c r="C736" s="152"/>
      <c r="D736" s="152"/>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spans="1:26" ht="15.75" customHeight="1">
      <c r="A737" s="152"/>
      <c r="B737" s="152"/>
      <c r="C737" s="152"/>
      <c r="D737" s="152"/>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spans="1:26" ht="15.75" customHeight="1">
      <c r="A738" s="152"/>
      <c r="B738" s="152"/>
      <c r="C738" s="152"/>
      <c r="D738" s="152"/>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spans="1:26" ht="15.75" customHeight="1">
      <c r="A739" s="152"/>
      <c r="B739" s="152"/>
      <c r="C739" s="152"/>
      <c r="D739" s="152"/>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spans="1:26" ht="15.75" customHeight="1">
      <c r="A740" s="152"/>
      <c r="B740" s="152"/>
      <c r="C740" s="152"/>
      <c r="D740" s="152"/>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spans="1:26" ht="15.75" customHeight="1">
      <c r="A741" s="152"/>
      <c r="B741" s="152"/>
      <c r="C741" s="152"/>
      <c r="D741" s="152"/>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spans="1:26" ht="15.75" customHeight="1">
      <c r="A742" s="152"/>
      <c r="B742" s="152"/>
      <c r="C742" s="152"/>
      <c r="D742" s="152"/>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spans="1:26" ht="15.75" customHeight="1">
      <c r="A743" s="152"/>
      <c r="B743" s="152"/>
      <c r="C743" s="152"/>
      <c r="D743" s="152"/>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spans="1:26" ht="15.75" customHeight="1">
      <c r="A744" s="152"/>
      <c r="B744" s="152"/>
      <c r="C744" s="152"/>
      <c r="D744" s="152"/>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spans="1:26" ht="15.75" customHeight="1">
      <c r="A745" s="152"/>
      <c r="B745" s="152"/>
      <c r="C745" s="152"/>
      <c r="D745" s="152"/>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spans="1:26" ht="15.75" customHeight="1">
      <c r="A746" s="152"/>
      <c r="B746" s="152"/>
      <c r="C746" s="152"/>
      <c r="D746" s="152"/>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spans="1:26" ht="15.75" customHeight="1">
      <c r="A747" s="152"/>
      <c r="B747" s="152"/>
      <c r="C747" s="152"/>
      <c r="D747" s="152"/>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spans="1:26" ht="15.75" customHeight="1">
      <c r="A748" s="152"/>
      <c r="B748" s="152"/>
      <c r="C748" s="152"/>
      <c r="D748" s="152"/>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spans="1:26" ht="15.75" customHeight="1">
      <c r="A749" s="152"/>
      <c r="B749" s="152"/>
      <c r="C749" s="152"/>
      <c r="D749" s="152"/>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spans="1:26" ht="15.75" customHeight="1">
      <c r="A750" s="152"/>
      <c r="B750" s="152"/>
      <c r="C750" s="152"/>
      <c r="D750" s="152"/>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spans="1:26" ht="15.75" customHeight="1">
      <c r="A751" s="152"/>
      <c r="B751" s="152"/>
      <c r="C751" s="152"/>
      <c r="D751" s="152"/>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spans="1:26" ht="15.75" customHeight="1">
      <c r="A752" s="152"/>
      <c r="B752" s="152"/>
      <c r="C752" s="152"/>
      <c r="D752" s="152"/>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spans="1:26" ht="15.75" customHeight="1">
      <c r="A753" s="152"/>
      <c r="B753" s="152"/>
      <c r="C753" s="152"/>
      <c r="D753" s="152"/>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spans="1:26" ht="15.75" customHeight="1">
      <c r="A754" s="152"/>
      <c r="B754" s="152"/>
      <c r="C754" s="152"/>
      <c r="D754" s="152"/>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spans="1:26" ht="15.75" customHeight="1">
      <c r="A755" s="152"/>
      <c r="B755" s="152"/>
      <c r="C755" s="152"/>
      <c r="D755" s="152"/>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spans="1:26" ht="15.75" customHeight="1">
      <c r="A756" s="152"/>
      <c r="B756" s="152"/>
      <c r="C756" s="152"/>
      <c r="D756" s="152"/>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spans="1:26" ht="15.75" customHeight="1">
      <c r="A757" s="152"/>
      <c r="B757" s="152"/>
      <c r="C757" s="152"/>
      <c r="D757" s="152"/>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spans="1:26" ht="15.75" customHeight="1">
      <c r="A758" s="152"/>
      <c r="B758" s="152"/>
      <c r="C758" s="152"/>
      <c r="D758" s="152"/>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spans="1:26" ht="15.75" customHeight="1">
      <c r="A759" s="152"/>
      <c r="B759" s="152"/>
      <c r="C759" s="152"/>
      <c r="D759" s="152"/>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spans="1:26" ht="15.75" customHeight="1">
      <c r="A760" s="152"/>
      <c r="B760" s="152"/>
      <c r="C760" s="152"/>
      <c r="D760" s="152"/>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spans="1:26" ht="15.75" customHeight="1">
      <c r="A761" s="152"/>
      <c r="B761" s="152"/>
      <c r="C761" s="152"/>
      <c r="D761" s="152"/>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spans="1:26" ht="15.75" customHeight="1">
      <c r="A762" s="152"/>
      <c r="B762" s="152"/>
      <c r="C762" s="152"/>
      <c r="D762" s="152"/>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spans="1:26" ht="15.75" customHeight="1">
      <c r="A763" s="152"/>
      <c r="B763" s="152"/>
      <c r="C763" s="152"/>
      <c r="D763" s="152"/>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spans="1:26" ht="15.75" customHeight="1">
      <c r="A764" s="152"/>
      <c r="B764" s="152"/>
      <c r="C764" s="152"/>
      <c r="D764" s="152"/>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spans="1:26" ht="15.75" customHeight="1">
      <c r="A765" s="152"/>
      <c r="B765" s="152"/>
      <c r="C765" s="152"/>
      <c r="D765" s="152"/>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spans="1:26" ht="15.75" customHeight="1">
      <c r="A766" s="152"/>
      <c r="B766" s="152"/>
      <c r="C766" s="152"/>
      <c r="D766" s="152"/>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spans="1:26" ht="15.75" customHeight="1">
      <c r="A767" s="152"/>
      <c r="B767" s="152"/>
      <c r="C767" s="152"/>
      <c r="D767" s="152"/>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spans="1:26" ht="15.75" customHeight="1">
      <c r="A768" s="152"/>
      <c r="B768" s="152"/>
      <c r="C768" s="152"/>
      <c r="D768" s="152"/>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spans="1:26" ht="15.75" customHeight="1">
      <c r="A769" s="152"/>
      <c r="B769" s="152"/>
      <c r="C769" s="152"/>
      <c r="D769" s="152"/>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spans="1:26" ht="15.75" customHeight="1">
      <c r="A770" s="152"/>
      <c r="B770" s="152"/>
      <c r="C770" s="152"/>
      <c r="D770" s="152"/>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spans="1:26" ht="15.75" customHeight="1">
      <c r="A771" s="152"/>
      <c r="B771" s="152"/>
      <c r="C771" s="152"/>
      <c r="D771" s="152"/>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spans="1:26" ht="15.75" customHeight="1">
      <c r="A772" s="152"/>
      <c r="B772" s="152"/>
      <c r="C772" s="152"/>
      <c r="D772" s="152"/>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spans="1:26" ht="15.75" customHeight="1">
      <c r="A773" s="152"/>
      <c r="B773" s="152"/>
      <c r="C773" s="152"/>
      <c r="D773" s="152"/>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spans="1:26" ht="15.75" customHeight="1">
      <c r="A774" s="152"/>
      <c r="B774" s="152"/>
      <c r="C774" s="152"/>
      <c r="D774" s="152"/>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spans="1:26" ht="15.75" customHeight="1">
      <c r="A775" s="152"/>
      <c r="B775" s="152"/>
      <c r="C775" s="152"/>
      <c r="D775" s="152"/>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spans="1:26" ht="15.75" customHeight="1">
      <c r="A776" s="152"/>
      <c r="B776" s="152"/>
      <c r="C776" s="152"/>
      <c r="D776" s="152"/>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spans="1:26" ht="15.75" customHeight="1">
      <c r="A777" s="152"/>
      <c r="B777" s="152"/>
      <c r="C777" s="152"/>
      <c r="D777" s="152"/>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spans="1:26" ht="15.75" customHeight="1">
      <c r="A778" s="152"/>
      <c r="B778" s="152"/>
      <c r="C778" s="152"/>
      <c r="D778" s="152"/>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spans="1:26" ht="15.75" customHeight="1">
      <c r="A779" s="152"/>
      <c r="B779" s="152"/>
      <c r="C779" s="152"/>
      <c r="D779" s="152"/>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spans="1:26" ht="15.75" customHeight="1">
      <c r="A780" s="152"/>
      <c r="B780" s="152"/>
      <c r="C780" s="152"/>
      <c r="D780" s="152"/>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spans="1:26" ht="15.75" customHeight="1">
      <c r="A781" s="152"/>
      <c r="B781" s="152"/>
      <c r="C781" s="152"/>
      <c r="D781" s="152"/>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spans="1:26" ht="15.75" customHeight="1">
      <c r="A782" s="152"/>
      <c r="B782" s="152"/>
      <c r="C782" s="152"/>
      <c r="D782" s="152"/>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spans="1:26" ht="15.75" customHeight="1">
      <c r="A783" s="152"/>
      <c r="B783" s="152"/>
      <c r="C783" s="152"/>
      <c r="D783" s="152"/>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spans="1:26" ht="15.75" customHeight="1">
      <c r="A784" s="152"/>
      <c r="B784" s="152"/>
      <c r="C784" s="152"/>
      <c r="D784" s="152"/>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spans="1:26" ht="15.75" customHeight="1">
      <c r="A785" s="152"/>
      <c r="B785" s="152"/>
      <c r="C785" s="152"/>
      <c r="D785" s="152"/>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spans="1:26" ht="15.75" customHeight="1">
      <c r="A786" s="152"/>
      <c r="B786" s="152"/>
      <c r="C786" s="152"/>
      <c r="D786" s="152"/>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spans="1:26" ht="15.75" customHeight="1">
      <c r="A787" s="152"/>
      <c r="B787" s="152"/>
      <c r="C787" s="152"/>
      <c r="D787" s="152"/>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spans="1:26" ht="15.75" customHeight="1">
      <c r="A788" s="152"/>
      <c r="B788" s="152"/>
      <c r="C788" s="152"/>
      <c r="D788" s="152"/>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spans="1:26" ht="15.75" customHeight="1">
      <c r="A789" s="152"/>
      <c r="B789" s="152"/>
      <c r="C789" s="152"/>
      <c r="D789" s="152"/>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spans="1:26" ht="15.75" customHeight="1">
      <c r="A790" s="152"/>
      <c r="B790" s="152"/>
      <c r="C790" s="152"/>
      <c r="D790" s="152"/>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spans="1:26" ht="15.75" customHeight="1">
      <c r="A791" s="152"/>
      <c r="B791" s="152"/>
      <c r="C791" s="152"/>
      <c r="D791" s="152"/>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spans="1:26" ht="15.75" customHeight="1">
      <c r="A792" s="152"/>
      <c r="B792" s="152"/>
      <c r="C792" s="152"/>
      <c r="D792" s="152"/>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spans="1:26" ht="15.75" customHeight="1">
      <c r="A793" s="152"/>
      <c r="B793" s="152"/>
      <c r="C793" s="152"/>
      <c r="D793" s="152"/>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spans="1:26" ht="15.75" customHeight="1">
      <c r="A794" s="152"/>
      <c r="B794" s="152"/>
      <c r="C794" s="152"/>
      <c r="D794" s="152"/>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spans="1:26" ht="15.75" customHeight="1">
      <c r="A795" s="152"/>
      <c r="B795" s="152"/>
      <c r="C795" s="152"/>
      <c r="D795" s="152"/>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spans="1:26" ht="15.75" customHeight="1">
      <c r="A796" s="152"/>
      <c r="B796" s="152"/>
      <c r="C796" s="152"/>
      <c r="D796" s="152"/>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spans="1:26" ht="15.75" customHeight="1">
      <c r="A797" s="152"/>
      <c r="B797" s="152"/>
      <c r="C797" s="152"/>
      <c r="D797" s="152"/>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spans="1:26" ht="15.75" customHeight="1">
      <c r="A798" s="152"/>
      <c r="B798" s="152"/>
      <c r="C798" s="152"/>
      <c r="D798" s="152"/>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spans="1:26" ht="15.75" customHeight="1">
      <c r="A799" s="152"/>
      <c r="B799" s="152"/>
      <c r="C799" s="152"/>
      <c r="D799" s="152"/>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spans="1:26" ht="15.75" customHeight="1">
      <c r="A800" s="152"/>
      <c r="B800" s="152"/>
      <c r="C800" s="152"/>
      <c r="D800" s="152"/>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spans="1:26" ht="15.75" customHeight="1">
      <c r="A801" s="152"/>
      <c r="B801" s="152"/>
      <c r="C801" s="152"/>
      <c r="D801" s="152"/>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spans="1:26" ht="15.75" customHeight="1">
      <c r="A802" s="152"/>
      <c r="B802" s="152"/>
      <c r="C802" s="152"/>
      <c r="D802" s="152"/>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spans="1:26" ht="15.75" customHeight="1">
      <c r="A803" s="152"/>
      <c r="B803" s="152"/>
      <c r="C803" s="152"/>
      <c r="D803" s="152"/>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spans="1:26" ht="15.75" customHeight="1">
      <c r="A804" s="152"/>
      <c r="B804" s="152"/>
      <c r="C804" s="152"/>
      <c r="D804" s="152"/>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spans="1:26" ht="15.75" customHeight="1">
      <c r="A805" s="152"/>
      <c r="B805" s="152"/>
      <c r="C805" s="152"/>
      <c r="D805" s="152"/>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spans="1:26" ht="15.75" customHeight="1">
      <c r="A806" s="152"/>
      <c r="B806" s="152"/>
      <c r="C806" s="152"/>
      <c r="D806" s="152"/>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spans="1:26" ht="15.75" customHeight="1">
      <c r="A807" s="152"/>
      <c r="B807" s="152"/>
      <c r="C807" s="152"/>
      <c r="D807" s="152"/>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spans="1:26" ht="15.75" customHeight="1">
      <c r="A808" s="152"/>
      <c r="B808" s="152"/>
      <c r="C808" s="152"/>
      <c r="D808" s="152"/>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spans="1:26" ht="15.75" customHeight="1">
      <c r="A809" s="152"/>
      <c r="B809" s="152"/>
      <c r="C809" s="152"/>
      <c r="D809" s="152"/>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spans="1:26" ht="15.75" customHeight="1">
      <c r="A810" s="152"/>
      <c r="B810" s="152"/>
      <c r="C810" s="152"/>
      <c r="D810" s="152"/>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spans="1:26" ht="15.75" customHeight="1">
      <c r="A811" s="152"/>
      <c r="B811" s="152"/>
      <c r="C811" s="152"/>
      <c r="D811" s="152"/>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spans="1:26" ht="15.75" customHeight="1">
      <c r="A812" s="152"/>
      <c r="B812" s="152"/>
      <c r="C812" s="152"/>
      <c r="D812" s="152"/>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spans="1:26" ht="15.75" customHeight="1">
      <c r="A813" s="152"/>
      <c r="B813" s="152"/>
      <c r="C813" s="152"/>
      <c r="D813" s="152"/>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spans="1:26" ht="15.75" customHeight="1">
      <c r="A814" s="152"/>
      <c r="B814" s="152"/>
      <c r="C814" s="152"/>
      <c r="D814" s="152"/>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spans="1:26" ht="15.75" customHeight="1">
      <c r="A815" s="152"/>
      <c r="B815" s="152"/>
      <c r="C815" s="152"/>
      <c r="D815" s="152"/>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spans="1:26" ht="15.75" customHeight="1">
      <c r="A816" s="152"/>
      <c r="B816" s="152"/>
      <c r="C816" s="152"/>
      <c r="D816" s="152"/>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spans="1:26" ht="15.75" customHeight="1">
      <c r="A817" s="152"/>
      <c r="B817" s="152"/>
      <c r="C817" s="152"/>
      <c r="D817" s="152"/>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spans="1:26" ht="15.75" customHeight="1">
      <c r="A818" s="152"/>
      <c r="B818" s="152"/>
      <c r="C818" s="152"/>
      <c r="D818" s="152"/>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spans="1:26" ht="15.75" customHeight="1">
      <c r="A819" s="152"/>
      <c r="B819" s="152"/>
      <c r="C819" s="152"/>
      <c r="D819" s="152"/>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spans="1:26" ht="15.75" customHeight="1">
      <c r="A820" s="152"/>
      <c r="B820" s="152"/>
      <c r="C820" s="152"/>
      <c r="D820" s="152"/>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spans="1:26" ht="15.75" customHeight="1">
      <c r="A821" s="152"/>
      <c r="B821" s="152"/>
      <c r="C821" s="152"/>
      <c r="D821" s="152"/>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spans="1:26" ht="15.75" customHeight="1">
      <c r="A822" s="152"/>
      <c r="B822" s="152"/>
      <c r="C822" s="152"/>
      <c r="D822" s="152"/>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spans="1:26" ht="15.75" customHeight="1">
      <c r="A823" s="152"/>
      <c r="B823" s="152"/>
      <c r="C823" s="152"/>
      <c r="D823" s="152"/>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spans="1:26" ht="15.75" customHeight="1">
      <c r="A824" s="152"/>
      <c r="B824" s="152"/>
      <c r="C824" s="152"/>
      <c r="D824" s="152"/>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spans="1:26" ht="15.75" customHeight="1">
      <c r="A825" s="152"/>
      <c r="B825" s="152"/>
      <c r="C825" s="152"/>
      <c r="D825" s="152"/>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spans="1:26" ht="15.75" customHeight="1">
      <c r="A826" s="152"/>
      <c r="B826" s="152"/>
      <c r="C826" s="152"/>
      <c r="D826" s="152"/>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spans="1:26" ht="15.75" customHeight="1">
      <c r="A827" s="152"/>
      <c r="B827" s="152"/>
      <c r="C827" s="152"/>
      <c r="D827" s="152"/>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spans="1:26" ht="15.75" customHeight="1">
      <c r="A828" s="152"/>
      <c r="B828" s="152"/>
      <c r="C828" s="152"/>
      <c r="D828" s="152"/>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spans="1:26" ht="15.75" customHeight="1">
      <c r="A829" s="152"/>
      <c r="B829" s="152"/>
      <c r="C829" s="152"/>
      <c r="D829" s="152"/>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spans="1:26" ht="15.75" customHeight="1">
      <c r="A830" s="152"/>
      <c r="B830" s="152"/>
      <c r="C830" s="152"/>
      <c r="D830" s="152"/>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spans="1:26" ht="15.75" customHeight="1">
      <c r="A831" s="152"/>
      <c r="B831" s="152"/>
      <c r="C831" s="152"/>
      <c r="D831" s="152"/>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spans="1:26" ht="15.75" customHeight="1">
      <c r="A832" s="152"/>
      <c r="B832" s="152"/>
      <c r="C832" s="152"/>
      <c r="D832" s="152"/>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spans="1:26" ht="15.75" customHeight="1">
      <c r="A833" s="152"/>
      <c r="B833" s="152"/>
      <c r="C833" s="152"/>
      <c r="D833" s="152"/>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spans="1:26" ht="15.75" customHeight="1">
      <c r="A834" s="152"/>
      <c r="B834" s="152"/>
      <c r="C834" s="152"/>
      <c r="D834" s="152"/>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spans="1:26" ht="15.75" customHeight="1">
      <c r="A835" s="152"/>
      <c r="B835" s="152"/>
      <c r="C835" s="152"/>
      <c r="D835" s="152"/>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spans="1:26" ht="15.75" customHeight="1">
      <c r="A836" s="152"/>
      <c r="B836" s="152"/>
      <c r="C836" s="152"/>
      <c r="D836" s="152"/>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spans="1:26" ht="15.75" customHeight="1">
      <c r="A837" s="152"/>
      <c r="B837" s="152"/>
      <c r="C837" s="152"/>
      <c r="D837" s="152"/>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spans="1:26" ht="15.75" customHeight="1">
      <c r="A838" s="152"/>
      <c r="B838" s="152"/>
      <c r="C838" s="152"/>
      <c r="D838" s="152"/>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spans="1:26" ht="15.75" customHeight="1">
      <c r="A839" s="152"/>
      <c r="B839" s="152"/>
      <c r="C839" s="152"/>
      <c r="D839" s="152"/>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spans="1:26" ht="15.75" customHeight="1">
      <c r="A840" s="152"/>
      <c r="B840" s="152"/>
      <c r="C840" s="152"/>
      <c r="D840" s="152"/>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spans="1:26" ht="15.75" customHeight="1">
      <c r="A841" s="152"/>
      <c r="B841" s="152"/>
      <c r="C841" s="152"/>
      <c r="D841" s="152"/>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spans="1:26" ht="15.75" customHeight="1">
      <c r="A842" s="152"/>
      <c r="B842" s="152"/>
      <c r="C842" s="152"/>
      <c r="D842" s="152"/>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spans="1:26" ht="15.75" customHeight="1">
      <c r="A843" s="152"/>
      <c r="B843" s="152"/>
      <c r="C843" s="152"/>
      <c r="D843" s="152"/>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spans="1:26" ht="15.75" customHeight="1">
      <c r="A844" s="152"/>
      <c r="B844" s="152"/>
      <c r="C844" s="152"/>
      <c r="D844" s="152"/>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spans="1:26" ht="15.75" customHeight="1">
      <c r="A845" s="152"/>
      <c r="B845" s="152"/>
      <c r="C845" s="152"/>
      <c r="D845" s="152"/>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spans="1:26" ht="15.75" customHeight="1">
      <c r="A846" s="152"/>
      <c r="B846" s="152"/>
      <c r="C846" s="152"/>
      <c r="D846" s="152"/>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spans="1:26" ht="15.75" customHeight="1">
      <c r="A847" s="152"/>
      <c r="B847" s="152"/>
      <c r="C847" s="152"/>
      <c r="D847" s="152"/>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spans="1:26" ht="15.75" customHeight="1">
      <c r="A848" s="152"/>
      <c r="B848" s="152"/>
      <c r="C848" s="152"/>
      <c r="D848" s="152"/>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spans="1:26" ht="15.75" customHeight="1">
      <c r="A849" s="152"/>
      <c r="B849" s="152"/>
      <c r="C849" s="152"/>
      <c r="D849" s="152"/>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spans="1:26" ht="15.75" customHeight="1">
      <c r="A850" s="152"/>
      <c r="B850" s="152"/>
      <c r="C850" s="152"/>
      <c r="D850" s="152"/>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spans="1:26" ht="15.75" customHeight="1">
      <c r="A851" s="152"/>
      <c r="B851" s="152"/>
      <c r="C851" s="152"/>
      <c r="D851" s="152"/>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spans="1:26" ht="15.75" customHeight="1">
      <c r="A852" s="152"/>
      <c r="B852" s="152"/>
      <c r="C852" s="152"/>
      <c r="D852" s="152"/>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spans="1:26" ht="15.75" customHeight="1">
      <c r="A853" s="152"/>
      <c r="B853" s="152"/>
      <c r="C853" s="152"/>
      <c r="D853" s="152"/>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spans="1:26" ht="15.75" customHeight="1">
      <c r="A854" s="152"/>
      <c r="B854" s="152"/>
      <c r="C854" s="152"/>
      <c r="D854" s="152"/>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spans="1:26" ht="15.75" customHeight="1">
      <c r="A855" s="152"/>
      <c r="B855" s="152"/>
      <c r="C855" s="152"/>
      <c r="D855" s="152"/>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spans="1:26" ht="15.75" customHeight="1">
      <c r="A856" s="152"/>
      <c r="B856" s="152"/>
      <c r="C856" s="152"/>
      <c r="D856" s="152"/>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spans="1:26" ht="15.75" customHeight="1">
      <c r="A857" s="152"/>
      <c r="B857" s="152"/>
      <c r="C857" s="152"/>
      <c r="D857" s="152"/>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spans="1:26" ht="15.75" customHeight="1">
      <c r="A858" s="152"/>
      <c r="B858" s="152"/>
      <c r="C858" s="152"/>
      <c r="D858" s="152"/>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spans="1:26" ht="15.75" customHeight="1">
      <c r="A859" s="152"/>
      <c r="B859" s="152"/>
      <c r="C859" s="152"/>
      <c r="D859" s="152"/>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spans="1:26" ht="15.75" customHeight="1">
      <c r="A860" s="152"/>
      <c r="B860" s="152"/>
      <c r="C860" s="152"/>
      <c r="D860" s="152"/>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spans="1:26" ht="15.75" customHeight="1">
      <c r="A861" s="152"/>
      <c r="B861" s="152"/>
      <c r="C861" s="152"/>
      <c r="D861" s="152"/>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spans="1:26" ht="15.75" customHeight="1">
      <c r="A862" s="152"/>
      <c r="B862" s="152"/>
      <c r="C862" s="152"/>
      <c r="D862" s="152"/>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spans="1:26" ht="15.75" customHeight="1">
      <c r="A863" s="152"/>
      <c r="B863" s="152"/>
      <c r="C863" s="152"/>
      <c r="D863" s="152"/>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spans="1:26" ht="15.75" customHeight="1">
      <c r="A864" s="152"/>
      <c r="B864" s="152"/>
      <c r="C864" s="152"/>
      <c r="D864" s="152"/>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spans="1:26" ht="15.75" customHeight="1">
      <c r="A865" s="152"/>
      <c r="B865" s="152"/>
      <c r="C865" s="152"/>
      <c r="D865" s="152"/>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spans="1:26" ht="15.75" customHeight="1">
      <c r="A866" s="152"/>
      <c r="B866" s="152"/>
      <c r="C866" s="152"/>
      <c r="D866" s="152"/>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spans="1:26" ht="15.75" customHeight="1">
      <c r="A867" s="152"/>
      <c r="B867" s="152"/>
      <c r="C867" s="152"/>
      <c r="D867" s="152"/>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spans="1:26" ht="15.75" customHeight="1">
      <c r="A868" s="152"/>
      <c r="B868" s="152"/>
      <c r="C868" s="152"/>
      <c r="D868" s="152"/>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spans="1:26" ht="15.75" customHeight="1">
      <c r="A869" s="152"/>
      <c r="B869" s="152"/>
      <c r="C869" s="152"/>
      <c r="D869" s="152"/>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spans="1:26" ht="15.75" customHeight="1">
      <c r="A870" s="152"/>
      <c r="B870" s="152"/>
      <c r="C870" s="152"/>
      <c r="D870" s="152"/>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spans="1:26" ht="15.75" customHeight="1">
      <c r="A871" s="152"/>
      <c r="B871" s="152"/>
      <c r="C871" s="152"/>
      <c r="D871" s="152"/>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spans="1:26" ht="15.75" customHeight="1">
      <c r="A872" s="152"/>
      <c r="B872" s="152"/>
      <c r="C872" s="152"/>
      <c r="D872" s="152"/>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spans="1:26" ht="15.75" customHeight="1">
      <c r="A873" s="152"/>
      <c r="B873" s="152"/>
      <c r="C873" s="152"/>
      <c r="D873" s="152"/>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spans="1:26" ht="15.75" customHeight="1">
      <c r="A874" s="152"/>
      <c r="B874" s="152"/>
      <c r="C874" s="152"/>
      <c r="D874" s="152"/>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spans="1:26" ht="15.75" customHeight="1">
      <c r="A875" s="152"/>
      <c r="B875" s="152"/>
      <c r="C875" s="152"/>
      <c r="D875" s="152"/>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spans="1:26" ht="15.75" customHeight="1">
      <c r="A876" s="152"/>
      <c r="B876" s="152"/>
      <c r="C876" s="152"/>
      <c r="D876" s="152"/>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spans="1:26" ht="15.75" customHeight="1">
      <c r="A877" s="152"/>
      <c r="B877" s="152"/>
      <c r="C877" s="152"/>
      <c r="D877" s="152"/>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spans="1:26" ht="15.75" customHeight="1">
      <c r="A878" s="152"/>
      <c r="B878" s="152"/>
      <c r="C878" s="152"/>
      <c r="D878" s="152"/>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spans="1:26" ht="15.75" customHeight="1">
      <c r="A879" s="152"/>
      <c r="B879" s="152"/>
      <c r="C879" s="152"/>
      <c r="D879" s="152"/>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spans="1:26" ht="15.75" customHeight="1">
      <c r="A880" s="152"/>
      <c r="B880" s="152"/>
      <c r="C880" s="152"/>
      <c r="D880" s="152"/>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spans="1:26" ht="15.75" customHeight="1">
      <c r="A881" s="152"/>
      <c r="B881" s="152"/>
      <c r="C881" s="152"/>
      <c r="D881" s="152"/>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spans="1:26" ht="15.75" customHeight="1">
      <c r="A882" s="152"/>
      <c r="B882" s="152"/>
      <c r="C882" s="152"/>
      <c r="D882" s="152"/>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spans="1:26" ht="15.75" customHeight="1">
      <c r="A883" s="152"/>
      <c r="B883" s="152"/>
      <c r="C883" s="152"/>
      <c r="D883" s="152"/>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spans="1:26" ht="15.75" customHeight="1">
      <c r="A884" s="152"/>
      <c r="B884" s="152"/>
      <c r="C884" s="152"/>
      <c r="D884" s="152"/>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spans="1:26" ht="15.75" customHeight="1">
      <c r="A885" s="152"/>
      <c r="B885" s="152"/>
      <c r="C885" s="152"/>
      <c r="D885" s="152"/>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spans="1:26" ht="15.75" customHeight="1">
      <c r="A886" s="152"/>
      <c r="B886" s="152"/>
      <c r="C886" s="152"/>
      <c r="D886" s="152"/>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spans="1:26" ht="15.75" customHeight="1">
      <c r="A887" s="152"/>
      <c r="B887" s="152"/>
      <c r="C887" s="152"/>
      <c r="D887" s="152"/>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spans="1:26" ht="15.75" customHeight="1">
      <c r="A888" s="152"/>
      <c r="B888" s="152"/>
      <c r="C888" s="152"/>
      <c r="D888" s="152"/>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spans="1:26" ht="15.75" customHeight="1">
      <c r="A889" s="152"/>
      <c r="B889" s="152"/>
      <c r="C889" s="152"/>
      <c r="D889" s="152"/>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spans="1:26" ht="15.75" customHeight="1">
      <c r="A890" s="152"/>
      <c r="B890" s="152"/>
      <c r="C890" s="152"/>
      <c r="D890" s="152"/>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spans="1:26" ht="15.75" customHeight="1">
      <c r="A891" s="152"/>
      <c r="B891" s="152"/>
      <c r="C891" s="152"/>
      <c r="D891" s="152"/>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spans="1:26" ht="15.75" customHeight="1">
      <c r="A892" s="152"/>
      <c r="B892" s="152"/>
      <c r="C892" s="152"/>
      <c r="D892" s="152"/>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spans="1:26" ht="15.75" customHeight="1">
      <c r="A893" s="152"/>
      <c r="B893" s="152"/>
      <c r="C893" s="152"/>
      <c r="D893" s="152"/>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spans="1:26" ht="15.75" customHeight="1">
      <c r="A894" s="152"/>
      <c r="B894" s="152"/>
      <c r="C894" s="152"/>
      <c r="D894" s="152"/>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spans="1:26" ht="15.75" customHeight="1">
      <c r="A895" s="152"/>
      <c r="B895" s="152"/>
      <c r="C895" s="152"/>
      <c r="D895" s="152"/>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spans="1:26" ht="15.75" customHeight="1">
      <c r="A896" s="152"/>
      <c r="B896" s="152"/>
      <c r="C896" s="152"/>
      <c r="D896" s="152"/>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spans="1:26" ht="15.75" customHeight="1">
      <c r="A897" s="152"/>
      <c r="B897" s="152"/>
      <c r="C897" s="152"/>
      <c r="D897" s="152"/>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spans="1:26" ht="15.75" customHeight="1">
      <c r="A898" s="152"/>
      <c r="B898" s="152"/>
      <c r="C898" s="152"/>
      <c r="D898" s="152"/>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spans="1:26" ht="15.75" customHeight="1">
      <c r="A899" s="152"/>
      <c r="B899" s="152"/>
      <c r="C899" s="152"/>
      <c r="D899" s="152"/>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spans="1:26" ht="15.75" customHeight="1">
      <c r="A900" s="152"/>
      <c r="B900" s="152"/>
      <c r="C900" s="152"/>
      <c r="D900" s="152"/>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spans="1:26" ht="15.75" customHeight="1">
      <c r="A901" s="152"/>
      <c r="B901" s="152"/>
      <c r="C901" s="152"/>
      <c r="D901" s="152"/>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spans="1:26" ht="15.75" customHeight="1">
      <c r="A902" s="152"/>
      <c r="B902" s="152"/>
      <c r="C902" s="152"/>
      <c r="D902" s="152"/>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spans="1:26" ht="15.75" customHeight="1">
      <c r="A903" s="152"/>
      <c r="B903" s="152"/>
      <c r="C903" s="152"/>
      <c r="D903" s="152"/>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spans="1:26" ht="15.75" customHeight="1">
      <c r="A904" s="152"/>
      <c r="B904" s="152"/>
      <c r="C904" s="152"/>
      <c r="D904" s="152"/>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spans="1:26" ht="15.75" customHeight="1">
      <c r="A905" s="152"/>
      <c r="B905" s="152"/>
      <c r="C905" s="152"/>
      <c r="D905" s="152"/>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spans="1:26" ht="15.75" customHeight="1">
      <c r="A906" s="152"/>
      <c r="B906" s="152"/>
      <c r="C906" s="152"/>
      <c r="D906" s="152"/>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spans="1:26" ht="15.75" customHeight="1">
      <c r="A907" s="152"/>
      <c r="B907" s="152"/>
      <c r="C907" s="152"/>
      <c r="D907" s="152"/>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spans="1:26" ht="15.75" customHeight="1">
      <c r="A908" s="152"/>
      <c r="B908" s="152"/>
      <c r="C908" s="152"/>
      <c r="D908" s="152"/>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spans="1:26" ht="15.75" customHeight="1">
      <c r="A909" s="152"/>
      <c r="B909" s="152"/>
      <c r="C909" s="152"/>
      <c r="D909" s="152"/>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spans="1:26" ht="15.75" customHeight="1">
      <c r="A910" s="152"/>
      <c r="B910" s="152"/>
      <c r="C910" s="152"/>
      <c r="D910" s="152"/>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spans="1:26" ht="15.75" customHeight="1">
      <c r="A911" s="152"/>
      <c r="B911" s="152"/>
      <c r="C911" s="152"/>
      <c r="D911" s="152"/>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spans="1:26" ht="15.75" customHeight="1">
      <c r="A912" s="152"/>
      <c r="B912" s="152"/>
      <c r="C912" s="152"/>
      <c r="D912" s="152"/>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spans="1:26" ht="15.75" customHeight="1">
      <c r="A913" s="152"/>
      <c r="B913" s="152"/>
      <c r="C913" s="152"/>
      <c r="D913" s="152"/>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spans="1:26" ht="15.75" customHeight="1">
      <c r="A914" s="152"/>
      <c r="B914" s="152"/>
      <c r="C914" s="152"/>
      <c r="D914" s="152"/>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spans="1:26" ht="15.75" customHeight="1">
      <c r="A915" s="152"/>
      <c r="B915" s="152"/>
      <c r="C915" s="152"/>
      <c r="D915" s="152"/>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spans="1:26" ht="15.75" customHeight="1">
      <c r="A916" s="152"/>
      <c r="B916" s="152"/>
      <c r="C916" s="152"/>
      <c r="D916" s="152"/>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spans="1:26" ht="15.75" customHeight="1">
      <c r="A917" s="152"/>
      <c r="B917" s="152"/>
      <c r="C917" s="152"/>
      <c r="D917" s="152"/>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spans="1:26" ht="15.75" customHeight="1">
      <c r="A918" s="152"/>
      <c r="B918" s="152"/>
      <c r="C918" s="152"/>
      <c r="D918" s="152"/>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spans="1:26" ht="15.75" customHeight="1">
      <c r="A919" s="152"/>
      <c r="B919" s="152"/>
      <c r="C919" s="152"/>
      <c r="D919" s="152"/>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spans="1:26" ht="15.75" customHeight="1">
      <c r="A920" s="152"/>
      <c r="B920" s="152"/>
      <c r="C920" s="152"/>
      <c r="D920" s="152"/>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spans="1:26" ht="15.75" customHeight="1">
      <c r="A921" s="152"/>
      <c r="B921" s="152"/>
      <c r="C921" s="152"/>
      <c r="D921" s="152"/>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spans="1:26" ht="15.75" customHeight="1">
      <c r="A922" s="152"/>
      <c r="B922" s="152"/>
      <c r="C922" s="152"/>
      <c r="D922" s="152"/>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spans="1:26" ht="15.75" customHeight="1">
      <c r="A923" s="152"/>
      <c r="B923" s="152"/>
      <c r="C923" s="152"/>
      <c r="D923" s="152"/>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spans="1:26" ht="15.75" customHeight="1">
      <c r="A924" s="152"/>
      <c r="B924" s="152"/>
      <c r="C924" s="152"/>
      <c r="D924" s="152"/>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spans="1:26" ht="15.75" customHeight="1">
      <c r="A925" s="152"/>
      <c r="B925" s="152"/>
      <c r="C925" s="152"/>
      <c r="D925" s="152"/>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spans="1:26" ht="15.75" customHeight="1">
      <c r="A926" s="152"/>
      <c r="B926" s="152"/>
      <c r="C926" s="152"/>
      <c r="D926" s="152"/>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spans="1:26" ht="15.75" customHeight="1">
      <c r="A927" s="152"/>
      <c r="B927" s="152"/>
      <c r="C927" s="152"/>
      <c r="D927" s="152"/>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spans="1:26" ht="15.75" customHeight="1">
      <c r="A928" s="152"/>
      <c r="B928" s="152"/>
      <c r="C928" s="152"/>
      <c r="D928" s="152"/>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spans="1:26" ht="15.75" customHeight="1">
      <c r="A929" s="152"/>
      <c r="B929" s="152"/>
      <c r="C929" s="152"/>
      <c r="D929" s="152"/>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spans="1:26" ht="15.75" customHeight="1">
      <c r="A930" s="152"/>
      <c r="B930" s="152"/>
      <c r="C930" s="152"/>
      <c r="D930" s="152"/>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spans="1:26" ht="15.75" customHeight="1">
      <c r="A931" s="152"/>
      <c r="B931" s="152"/>
      <c r="C931" s="152"/>
      <c r="D931" s="152"/>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spans="1:26" ht="15.75" customHeight="1">
      <c r="A932" s="152"/>
      <c r="B932" s="152"/>
      <c r="C932" s="152"/>
      <c r="D932" s="152"/>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spans="1:26" ht="15.75" customHeight="1">
      <c r="A933" s="152"/>
      <c r="B933" s="152"/>
      <c r="C933" s="152"/>
      <c r="D933" s="152"/>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spans="1:26" ht="15.75" customHeight="1">
      <c r="A934" s="152"/>
      <c r="B934" s="152"/>
      <c r="C934" s="152"/>
      <c r="D934" s="152"/>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spans="1:26" ht="15.75" customHeight="1">
      <c r="A935" s="152"/>
      <c r="B935" s="152"/>
      <c r="C935" s="152"/>
      <c r="D935" s="152"/>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spans="1:26" ht="15.75" customHeight="1">
      <c r="A936" s="152"/>
      <c r="B936" s="152"/>
      <c r="C936" s="152"/>
      <c r="D936" s="152"/>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spans="1:26" ht="15.75" customHeight="1">
      <c r="A937" s="152"/>
      <c r="B937" s="152"/>
      <c r="C937" s="152"/>
      <c r="D937" s="152"/>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spans="1:26" ht="15.75" customHeight="1">
      <c r="A938" s="152"/>
      <c r="B938" s="152"/>
      <c r="C938" s="152"/>
      <c r="D938" s="152"/>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spans="1:26" ht="15.75" customHeight="1">
      <c r="A939" s="152"/>
      <c r="B939" s="152"/>
      <c r="C939" s="152"/>
      <c r="D939" s="152"/>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spans="1:26" ht="15.75" customHeight="1">
      <c r="A940" s="152"/>
      <c r="B940" s="152"/>
      <c r="C940" s="152"/>
      <c r="D940" s="152"/>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spans="1:26" ht="15.75" customHeight="1">
      <c r="A941" s="152"/>
      <c r="B941" s="152"/>
      <c r="C941" s="152"/>
      <c r="D941" s="152"/>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spans="1:26" ht="15.75" customHeight="1">
      <c r="A942" s="152"/>
      <c r="B942" s="152"/>
      <c r="C942" s="152"/>
      <c r="D942" s="152"/>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spans="1:26" ht="15.75" customHeight="1">
      <c r="A943" s="152"/>
      <c r="B943" s="152"/>
      <c r="C943" s="152"/>
      <c r="D943" s="152"/>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row r="944" spans="1:26" ht="15.75" customHeight="1">
      <c r="A944" s="152"/>
      <c r="B944" s="152"/>
      <c r="C944" s="152"/>
      <c r="D944" s="152"/>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row>
    <row r="945" spans="1:26" ht="15.75" customHeight="1">
      <c r="A945" s="152"/>
      <c r="B945" s="152"/>
      <c r="C945" s="152"/>
      <c r="D945" s="152"/>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row>
    <row r="946" spans="1:26" ht="15.75" customHeight="1">
      <c r="A946" s="152"/>
      <c r="B946" s="152"/>
      <c r="C946" s="152"/>
      <c r="D946" s="152"/>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row>
    <row r="947" spans="1:26" ht="15.75" customHeight="1">
      <c r="A947" s="152"/>
      <c r="B947" s="152"/>
      <c r="C947" s="152"/>
      <c r="D947" s="152"/>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row>
    <row r="948" spans="1:26" ht="15.75" customHeight="1">
      <c r="A948" s="152"/>
      <c r="B948" s="152"/>
      <c r="C948" s="152"/>
      <c r="D948" s="152"/>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row>
    <row r="949" spans="1:26" ht="15.75" customHeight="1">
      <c r="A949" s="152"/>
      <c r="B949" s="152"/>
      <c r="C949" s="152"/>
      <c r="D949" s="152"/>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row>
    <row r="950" spans="1:26" ht="15.75" customHeight="1">
      <c r="A950" s="152"/>
      <c r="B950" s="152"/>
      <c r="C950" s="152"/>
      <c r="D950" s="152"/>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row>
    <row r="951" spans="1:26" ht="15.75" customHeight="1">
      <c r="A951" s="152"/>
      <c r="B951" s="152"/>
      <c r="C951" s="152"/>
      <c r="D951" s="152"/>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row>
    <row r="952" spans="1:26" ht="15.75" customHeight="1">
      <c r="A952" s="152"/>
      <c r="B952" s="152"/>
      <c r="C952" s="152"/>
      <c r="D952" s="152"/>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row>
    <row r="953" spans="1:26" ht="15.75" customHeight="1">
      <c r="A953" s="152"/>
      <c r="B953" s="152"/>
      <c r="C953" s="152"/>
      <c r="D953" s="152"/>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row>
    <row r="954" spans="1:26" ht="15.75" customHeight="1">
      <c r="A954" s="152"/>
      <c r="B954" s="152"/>
      <c r="C954" s="152"/>
      <c r="D954" s="152"/>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row>
    <row r="955" spans="1:26" ht="15.75" customHeight="1">
      <c r="A955" s="152"/>
      <c r="B955" s="152"/>
      <c r="C955" s="152"/>
      <c r="D955" s="152"/>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row>
    <row r="956" spans="1:26" ht="15.75" customHeight="1">
      <c r="A956" s="152"/>
      <c r="B956" s="152"/>
      <c r="C956" s="152"/>
      <c r="D956" s="152"/>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row>
    <row r="957" spans="1:26" ht="15.75" customHeight="1">
      <c r="A957" s="152"/>
      <c r="B957" s="152"/>
      <c r="C957" s="152"/>
      <c r="D957" s="152"/>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row>
    <row r="958" spans="1:26" ht="15.75" customHeight="1">
      <c r="A958" s="152"/>
      <c r="B958" s="152"/>
      <c r="C958" s="152"/>
      <c r="D958" s="152"/>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row>
    <row r="959" spans="1:26" ht="15.75" customHeight="1">
      <c r="A959" s="152"/>
      <c r="B959" s="152"/>
      <c r="C959" s="152"/>
      <c r="D959" s="152"/>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row>
    <row r="960" spans="1:26" ht="15.75" customHeight="1">
      <c r="A960" s="152"/>
      <c r="B960" s="152"/>
      <c r="C960" s="152"/>
      <c r="D960" s="152"/>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row>
    <row r="961" spans="1:26" ht="15.75" customHeight="1">
      <c r="A961" s="152"/>
      <c r="B961" s="152"/>
      <c r="C961" s="152"/>
      <c r="D961" s="152"/>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row>
    <row r="962" spans="1:26" ht="15.75" customHeight="1">
      <c r="A962" s="152"/>
      <c r="B962" s="152"/>
      <c r="C962" s="152"/>
      <c r="D962" s="152"/>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row>
    <row r="963" spans="1:26" ht="15.75" customHeight="1">
      <c r="A963" s="152"/>
      <c r="B963" s="152"/>
      <c r="C963" s="152"/>
      <c r="D963" s="152"/>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row>
    <row r="964" spans="1:26" ht="15.75" customHeight="1">
      <c r="A964" s="152"/>
      <c r="B964" s="152"/>
      <c r="C964" s="152"/>
      <c r="D964" s="152"/>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row>
    <row r="965" spans="1:26" ht="15.75" customHeight="1">
      <c r="A965" s="152"/>
      <c r="B965" s="152"/>
      <c r="C965" s="152"/>
      <c r="D965" s="152"/>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row>
    <row r="966" spans="1:26" ht="15.75" customHeight="1">
      <c r="A966" s="152"/>
      <c r="B966" s="152"/>
      <c r="C966" s="152"/>
      <c r="D966" s="152"/>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row>
    <row r="967" spans="1:26" ht="15.75" customHeight="1">
      <c r="A967" s="152"/>
      <c r="B967" s="152"/>
      <c r="C967" s="152"/>
      <c r="D967" s="152"/>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row>
    <row r="968" spans="1:26" ht="15.75" customHeight="1">
      <c r="A968" s="152"/>
      <c r="B968" s="152"/>
      <c r="C968" s="152"/>
      <c r="D968" s="152"/>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row>
    <row r="969" spans="1:26" ht="15.75" customHeight="1">
      <c r="A969" s="152"/>
      <c r="B969" s="152"/>
      <c r="C969" s="152"/>
      <c r="D969" s="152"/>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row>
    <row r="970" spans="1:26" ht="15.75" customHeight="1">
      <c r="A970" s="152"/>
      <c r="B970" s="152"/>
      <c r="C970" s="152"/>
      <c r="D970" s="152"/>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row>
    <row r="971" spans="1:26" ht="15.75" customHeight="1">
      <c r="A971" s="152"/>
      <c r="B971" s="152"/>
      <c r="C971" s="152"/>
      <c r="D971" s="152"/>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row>
    <row r="972" spans="1:26" ht="15.75" customHeight="1">
      <c r="A972" s="152"/>
      <c r="B972" s="152"/>
      <c r="C972" s="152"/>
      <c r="D972" s="152"/>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row>
    <row r="973" spans="1:26" ht="15.75" customHeight="1">
      <c r="A973" s="152"/>
      <c r="B973" s="152"/>
      <c r="C973" s="152"/>
      <c r="D973" s="152"/>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row>
    <row r="974" spans="1:26" ht="15.75" customHeight="1">
      <c r="A974" s="152"/>
      <c r="B974" s="152"/>
      <c r="C974" s="152"/>
      <c r="D974" s="152"/>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row>
    <row r="975" spans="1:26" ht="15.75" customHeight="1">
      <c r="A975" s="152"/>
      <c r="B975" s="152"/>
      <c r="C975" s="152"/>
      <c r="D975" s="152"/>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row>
    <row r="976" spans="1:26" ht="15.75" customHeight="1">
      <c r="A976" s="152"/>
      <c r="B976" s="152"/>
      <c r="C976" s="152"/>
      <c r="D976" s="152"/>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row>
    <row r="977" spans="1:26" ht="15.75" customHeight="1">
      <c r="A977" s="152"/>
      <c r="B977" s="152"/>
      <c r="C977" s="152"/>
      <c r="D977" s="152"/>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row>
    <row r="978" spans="1:26" ht="15.75" customHeight="1">
      <c r="A978" s="152"/>
      <c r="B978" s="152"/>
      <c r="C978" s="152"/>
      <c r="D978" s="152"/>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row>
    <row r="979" spans="1:26" ht="15.75" customHeight="1">
      <c r="A979" s="152"/>
      <c r="B979" s="152"/>
      <c r="C979" s="152"/>
      <c r="D979" s="152"/>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row>
    <row r="980" spans="1:26" ht="15.75" customHeight="1">
      <c r="A980" s="152"/>
      <c r="B980" s="152"/>
      <c r="C980" s="152"/>
      <c r="D980" s="152"/>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row>
    <row r="981" spans="1:26" ht="15.75" customHeight="1">
      <c r="A981" s="152"/>
      <c r="B981" s="152"/>
      <c r="C981" s="152"/>
      <c r="D981" s="152"/>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row>
    <row r="982" spans="1:26" ht="15.75" customHeight="1">
      <c r="A982" s="152"/>
      <c r="B982" s="152"/>
      <c r="C982" s="152"/>
      <c r="D982" s="152"/>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row>
    <row r="983" spans="1:26" ht="15.75" customHeight="1">
      <c r="A983" s="152"/>
      <c r="B983" s="152"/>
      <c r="C983" s="152"/>
      <c r="D983" s="152"/>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row>
    <row r="984" spans="1:26" ht="15.75" customHeight="1">
      <c r="A984" s="152"/>
      <c r="B984" s="152"/>
      <c r="C984" s="152"/>
      <c r="D984" s="152"/>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row>
    <row r="985" spans="1:26" ht="15.75" customHeight="1">
      <c r="A985" s="152"/>
      <c r="B985" s="152"/>
      <c r="C985" s="152"/>
      <c r="D985" s="152"/>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row>
    <row r="986" spans="1:26" ht="15.75" customHeight="1">
      <c r="A986" s="152"/>
      <c r="B986" s="152"/>
      <c r="C986" s="152"/>
      <c r="D986" s="152"/>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row>
    <row r="987" spans="1:26" ht="15.75" customHeight="1">
      <c r="A987" s="152"/>
      <c r="B987" s="152"/>
      <c r="C987" s="152"/>
      <c r="D987" s="152"/>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row>
    <row r="988" spans="1:26" ht="15.75" customHeight="1">
      <c r="A988" s="152"/>
      <c r="B988" s="152"/>
      <c r="C988" s="152"/>
      <c r="D988" s="152"/>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row>
    <row r="989" spans="1:26" ht="15.75" customHeight="1">
      <c r="A989" s="152"/>
      <c r="B989" s="152"/>
      <c r="C989" s="152"/>
      <c r="D989" s="152"/>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row>
    <row r="990" spans="1:26" ht="15.75" customHeight="1">
      <c r="A990" s="152"/>
      <c r="B990" s="152"/>
      <c r="C990" s="152"/>
      <c r="D990" s="152"/>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row>
    <row r="991" spans="1:26" ht="15.75" customHeight="1">
      <c r="A991" s="152"/>
      <c r="B991" s="152"/>
      <c r="C991" s="152"/>
      <c r="D991" s="152"/>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row>
    <row r="992" spans="1:26" ht="15.75" customHeight="1">
      <c r="A992" s="152"/>
      <c r="B992" s="152"/>
      <c r="C992" s="152"/>
      <c r="D992" s="152"/>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row>
    <row r="993" spans="1:26" ht="15.75" customHeight="1">
      <c r="A993" s="152"/>
      <c r="B993" s="152"/>
      <c r="C993" s="152"/>
      <c r="D993" s="152"/>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row>
    <row r="994" spans="1:26" ht="15.75" customHeight="1">
      <c r="A994" s="152"/>
      <c r="B994" s="152"/>
      <c r="C994" s="152"/>
      <c r="D994" s="152"/>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row>
    <row r="995" spans="1:26" ht="15.75" customHeight="1">
      <c r="A995" s="152"/>
      <c r="B995" s="152"/>
      <c r="C995" s="152"/>
      <c r="D995" s="152"/>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row>
    <row r="996" spans="1:26" ht="15.75" customHeight="1">
      <c r="A996" s="152"/>
      <c r="B996" s="152"/>
      <c r="C996" s="152"/>
      <c r="D996" s="152"/>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row>
    <row r="997" spans="1:26" ht="15.75" customHeight="1">
      <c r="A997" s="152"/>
      <c r="B997" s="152"/>
      <c r="C997" s="152"/>
      <c r="D997" s="152"/>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row>
    <row r="998" spans="1:26" ht="15.75" customHeight="1">
      <c r="A998" s="152"/>
      <c r="B998" s="152"/>
      <c r="C998" s="152"/>
      <c r="D998" s="152"/>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row>
    <row r="999" spans="1:26" ht="15.75" customHeight="1">
      <c r="A999" s="152"/>
      <c r="B999" s="152"/>
      <c r="C999" s="152"/>
      <c r="D999" s="152"/>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row>
    <row r="1000" spans="1:26" ht="15.75" customHeight="1">
      <c r="A1000" s="152"/>
      <c r="B1000" s="152"/>
      <c r="C1000" s="152"/>
      <c r="D1000" s="152"/>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sheetData>
  <mergeCells count="14">
    <mergeCell ref="A27:B27"/>
    <mergeCell ref="A1:D1"/>
    <mergeCell ref="A2:A3"/>
    <mergeCell ref="B2:B3"/>
    <mergeCell ref="C2:C3"/>
    <mergeCell ref="D2:D3"/>
    <mergeCell ref="A5:D5"/>
    <mergeCell ref="A8:D8"/>
    <mergeCell ref="A10:D10"/>
    <mergeCell ref="A13:D13"/>
    <mergeCell ref="A18:D18"/>
    <mergeCell ref="B23:D23"/>
    <mergeCell ref="B24:D24"/>
    <mergeCell ref="B25:D25"/>
  </mergeCells>
  <hyperlinks>
    <hyperlink ref="D4" r:id="rId1" xr:uid="{278814B7-A139-4AD7-854C-E8656F1793D7}"/>
    <hyperlink ref="D6" r:id="rId2" xr:uid="{F98C38E3-BB83-4CAC-9C28-F06FF10AD8E3}"/>
    <hyperlink ref="D7" r:id="rId3" xr:uid="{026CF747-47C7-42A5-91C1-0F815286BA7E}"/>
    <hyperlink ref="D9" r:id="rId4" xr:uid="{3F1C7108-A7A2-42DA-AA85-BE300ADEEFF4}"/>
    <hyperlink ref="D11" r:id="rId5" xr:uid="{6F398B57-76DA-4351-A2C4-7BC9BF1068B9}"/>
    <hyperlink ref="D12" r:id="rId6" xr:uid="{796F8B99-AB98-47B1-B1BB-7E00E2F9C88B}"/>
    <hyperlink ref="D14" r:id="rId7" xr:uid="{2B47DEDB-56B6-4B97-9915-D3E6F6BC1B0B}"/>
    <hyperlink ref="D15" r:id="rId8" xr:uid="{E5CD812D-A24E-4080-9A28-9C533AA47401}"/>
    <hyperlink ref="D16" r:id="rId9" location="trade-union-membership" xr:uid="{4F83A79B-3B54-4559-BDFD-AE9FC9E5CAF5}"/>
    <hyperlink ref="D17" r:id="rId10" xr:uid="{F36F237F-A850-45C7-91EA-80E0555798F3}"/>
    <hyperlink ref="D19" r:id="rId11" xr:uid="{79A31C4C-3517-4C39-AFA7-ECA870658B4F}"/>
    <hyperlink ref="D20" r:id="rId12" xr:uid="{D0F8E8D9-CA2D-4746-B26C-1122E6B2AD08}"/>
    <hyperlink ref="D21" r:id="rId13" xr:uid="{FE444491-9DA8-4DC3-B134-54DAAE62761D}"/>
  </hyperlink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89C9-D72C-4E23-B0DD-848BBF0B162D}">
  <sheetPr>
    <outlinePr summaryBelow="0" summaryRight="0"/>
  </sheetPr>
  <dimension ref="A1:B1000"/>
  <sheetViews>
    <sheetView workbookViewId="0">
      <selection sqref="A1:D1"/>
    </sheetView>
  </sheetViews>
  <sheetFormatPr defaultColWidth="12.5703125" defaultRowHeight="15" customHeight="1"/>
  <cols>
    <col min="1" max="1" width="41.85546875" style="108" customWidth="1"/>
    <col min="2" max="2" width="104.42578125" style="108" customWidth="1"/>
    <col min="3" max="26" width="14.42578125" style="108" customWidth="1"/>
    <col min="27" max="16384" width="12.5703125" style="108"/>
  </cols>
  <sheetData>
    <row r="1" spans="1:2" ht="15.75" customHeight="1">
      <c r="A1" s="449" t="s">
        <v>22</v>
      </c>
      <c r="B1" s="508"/>
    </row>
    <row r="2" spans="1:2" ht="15.75" customHeight="1">
      <c r="A2" s="133" t="s">
        <v>3</v>
      </c>
      <c r="B2" s="133" t="s">
        <v>4</v>
      </c>
    </row>
    <row r="3" spans="1:2" ht="15.75" customHeight="1">
      <c r="A3" s="450" t="s">
        <v>826</v>
      </c>
      <c r="B3" s="132" t="s">
        <v>827</v>
      </c>
    </row>
    <row r="4" spans="1:2" ht="15.75" customHeight="1">
      <c r="A4" s="509"/>
      <c r="B4" s="132" t="s">
        <v>828</v>
      </c>
    </row>
    <row r="5" spans="1:2" ht="15.75" customHeight="1">
      <c r="A5" s="510"/>
      <c r="B5" s="132" t="s">
        <v>829</v>
      </c>
    </row>
    <row r="6" spans="1:2" ht="15.75" customHeight="1">
      <c r="A6" s="450" t="s">
        <v>830</v>
      </c>
      <c r="B6" s="132" t="s">
        <v>831</v>
      </c>
    </row>
    <row r="7" spans="1:2" ht="19.5" customHeight="1">
      <c r="A7" s="510"/>
      <c r="B7" s="132" t="s">
        <v>832</v>
      </c>
    </row>
    <row r="8" spans="1:2" ht="15.75" customHeight="1"/>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s="108" customFormat="1" ht="15.75" customHeight="1"/>
    <row r="18" s="108" customFormat="1" ht="15.75" customHeight="1"/>
    <row r="19" s="108" customFormat="1" ht="15.75" customHeight="1"/>
    <row r="20" s="108" customFormat="1" ht="15.75" customHeight="1"/>
    <row r="21" s="108" customFormat="1" ht="15.75" customHeight="1"/>
    <row r="22" s="108" customFormat="1" ht="15.75" customHeight="1"/>
    <row r="23" s="108" customFormat="1" ht="15.75" customHeight="1"/>
    <row r="24" s="108" customFormat="1" ht="15.75" customHeight="1"/>
    <row r="25" s="108" customFormat="1" ht="15.75" customHeight="1"/>
    <row r="26" s="108" customFormat="1" ht="15.75" customHeight="1"/>
    <row r="27" s="108" customFormat="1" ht="15.75" customHeight="1"/>
    <row r="28" s="108" customFormat="1" ht="15.75" customHeight="1"/>
    <row r="29" s="108" customFormat="1" ht="15.75" customHeight="1"/>
    <row r="30" s="108" customFormat="1" ht="15.75" customHeight="1"/>
    <row r="31" s="108" customFormat="1" ht="15.75" customHeight="1"/>
    <row r="32" s="108" customFormat="1" ht="15.75" customHeight="1"/>
    <row r="33" s="108" customFormat="1" ht="15.75" customHeight="1"/>
    <row r="34" s="108" customFormat="1" ht="15.75" customHeight="1"/>
    <row r="35" s="108" customFormat="1" ht="15.75" customHeight="1"/>
    <row r="36" s="108" customFormat="1" ht="15.75" customHeight="1"/>
    <row r="37" s="108" customFormat="1" ht="15.75" customHeight="1"/>
    <row r="38" s="108" customFormat="1" ht="15.75" customHeight="1"/>
    <row r="39" s="108" customFormat="1" ht="15.75" customHeight="1"/>
    <row r="40" s="108" customFormat="1" ht="15.75" customHeight="1"/>
    <row r="41" s="108" customFormat="1" ht="15.75" customHeight="1"/>
    <row r="42" s="108" customFormat="1" ht="15.75" customHeight="1"/>
    <row r="43" s="108" customFormat="1" ht="15.75" customHeight="1"/>
    <row r="44" s="108" customFormat="1" ht="15.75" customHeight="1"/>
    <row r="45" s="108" customFormat="1" ht="15.75" customHeight="1"/>
    <row r="46" s="108" customFormat="1" ht="15.75" customHeight="1"/>
    <row r="47" s="108" customFormat="1" ht="15.75" customHeight="1"/>
    <row r="48" s="108" customFormat="1" ht="15.75" customHeight="1"/>
    <row r="49" s="108" customFormat="1" ht="15.75" customHeight="1"/>
    <row r="50" s="108" customFormat="1" ht="15.75" customHeight="1"/>
    <row r="51" s="108" customFormat="1" ht="15.75" customHeight="1"/>
    <row r="52" s="108" customFormat="1" ht="15.75" customHeight="1"/>
    <row r="53" s="108" customFormat="1" ht="15.75" customHeight="1"/>
    <row r="54" s="108" customFormat="1" ht="15.75" customHeight="1"/>
    <row r="55" s="108" customFormat="1" ht="15.75" customHeight="1"/>
    <row r="56" s="108" customFormat="1" ht="15.75" customHeight="1"/>
    <row r="57" s="108" customFormat="1" ht="15.75" customHeight="1"/>
    <row r="58" s="108" customFormat="1" ht="15.75" customHeight="1"/>
    <row r="59" s="108" customFormat="1" ht="15.75" customHeight="1"/>
    <row r="60" s="108" customFormat="1" ht="15.75" customHeight="1"/>
    <row r="61" s="108" customFormat="1" ht="15.75" customHeight="1"/>
    <row r="62" s="108" customFormat="1" ht="15.75" customHeight="1"/>
    <row r="63" s="108" customFormat="1" ht="15.75" customHeight="1"/>
    <row r="64" s="108" customFormat="1" ht="15.75" customHeight="1"/>
    <row r="65" s="108" customFormat="1" ht="15.75" customHeight="1"/>
    <row r="66" s="108" customFormat="1" ht="15.75" customHeight="1"/>
    <row r="67" s="108" customFormat="1" ht="15.75" customHeight="1"/>
    <row r="68" s="108" customFormat="1" ht="15.75" customHeight="1"/>
    <row r="69" s="108" customFormat="1" ht="15.75" customHeight="1"/>
    <row r="70" s="108" customFormat="1" ht="15.75" customHeight="1"/>
    <row r="71" s="108" customFormat="1" ht="15.75" customHeight="1"/>
    <row r="72" s="108" customFormat="1" ht="15.75" customHeight="1"/>
    <row r="73" s="108" customFormat="1" ht="15.75" customHeight="1"/>
    <row r="74" s="108" customFormat="1" ht="15.75" customHeight="1"/>
    <row r="75" s="108" customFormat="1" ht="15.75" customHeight="1"/>
    <row r="76" s="108" customFormat="1" ht="15.75" customHeight="1"/>
    <row r="77" s="108" customFormat="1" ht="15.75" customHeight="1"/>
    <row r="78" s="108" customFormat="1" ht="15.75" customHeight="1"/>
    <row r="79" s="108" customFormat="1" ht="15.75" customHeight="1"/>
    <row r="80" s="108" customFormat="1" ht="15.75" customHeight="1"/>
    <row r="81" s="108" customFormat="1" ht="15.75" customHeight="1"/>
    <row r="82" s="108" customFormat="1" ht="15.75" customHeight="1"/>
    <row r="83" s="108" customFormat="1" ht="15.75" customHeight="1"/>
    <row r="84" s="108" customFormat="1" ht="15.75" customHeight="1"/>
    <row r="85" s="108" customFormat="1" ht="15.75" customHeight="1"/>
    <row r="86" s="108" customFormat="1" ht="15.75" customHeight="1"/>
    <row r="87" s="108" customFormat="1" ht="15.75" customHeight="1"/>
    <row r="88" s="108" customFormat="1" ht="15.75" customHeight="1"/>
    <row r="89" s="108" customFormat="1" ht="15.75" customHeight="1"/>
    <row r="90" s="108" customFormat="1" ht="15.75" customHeight="1"/>
    <row r="91" s="108" customFormat="1" ht="15.75" customHeight="1"/>
    <row r="92" s="108" customFormat="1" ht="15.75" customHeight="1"/>
    <row r="93" s="108" customFormat="1" ht="15.75" customHeight="1"/>
    <row r="94" s="108" customFormat="1" ht="15.75" customHeight="1"/>
    <row r="95" s="108" customFormat="1" ht="15.75" customHeight="1"/>
    <row r="96" s="108" customFormat="1" ht="15.75" customHeight="1"/>
    <row r="97" s="108" customFormat="1" ht="15.75" customHeight="1"/>
    <row r="98" s="108" customFormat="1" ht="15.75" customHeight="1"/>
    <row r="99" s="108" customFormat="1" ht="15.75" customHeight="1"/>
    <row r="100" s="108" customFormat="1" ht="15.75" customHeight="1"/>
    <row r="101" s="108" customFormat="1" ht="15.75" customHeight="1"/>
    <row r="102" s="108" customFormat="1" ht="15.75" customHeight="1"/>
    <row r="103" s="108" customFormat="1" ht="15.75" customHeight="1"/>
    <row r="104" s="108" customFormat="1" ht="15.75" customHeight="1"/>
    <row r="105" s="108" customFormat="1" ht="15.75" customHeight="1"/>
    <row r="106" s="108" customFormat="1" ht="15.75" customHeight="1"/>
    <row r="107" s="108" customFormat="1" ht="15.75" customHeight="1"/>
    <row r="108" s="108" customFormat="1" ht="15.75" customHeight="1"/>
    <row r="109" s="108" customFormat="1" ht="15.75" customHeight="1"/>
    <row r="110" s="108" customFormat="1" ht="15.75" customHeight="1"/>
    <row r="111" s="108" customFormat="1" ht="15.75" customHeight="1"/>
    <row r="112" s="108" customFormat="1" ht="15.75" customHeight="1"/>
    <row r="113" s="108" customFormat="1" ht="15.75" customHeight="1"/>
    <row r="114" s="108" customFormat="1" ht="15.75" customHeight="1"/>
    <row r="115" s="108" customFormat="1" ht="15.75" customHeight="1"/>
    <row r="116" s="108" customFormat="1" ht="15.75" customHeight="1"/>
    <row r="117" s="108" customFormat="1" ht="15.75" customHeight="1"/>
    <row r="118" s="108" customFormat="1" ht="15.75" customHeight="1"/>
    <row r="119" s="108" customFormat="1" ht="15.75" customHeight="1"/>
    <row r="120" s="108" customFormat="1" ht="15.75" customHeight="1"/>
    <row r="121" s="108" customFormat="1" ht="15.75" customHeight="1"/>
    <row r="122" s="108" customFormat="1" ht="15.75" customHeight="1"/>
    <row r="123" s="108" customFormat="1" ht="15.75" customHeight="1"/>
    <row r="124" s="108" customFormat="1" ht="15.75" customHeight="1"/>
    <row r="125" s="108" customFormat="1" ht="15.75" customHeight="1"/>
    <row r="126" s="108" customFormat="1" ht="15.75" customHeight="1"/>
    <row r="127" s="108" customFormat="1" ht="15.75" customHeight="1"/>
    <row r="128" s="108" customFormat="1" ht="15.75" customHeight="1"/>
    <row r="129" s="108" customFormat="1" ht="15.75" customHeight="1"/>
    <row r="130" s="108" customFormat="1" ht="15.75" customHeight="1"/>
    <row r="131" s="108" customFormat="1" ht="15.75" customHeight="1"/>
    <row r="132" s="108" customFormat="1" ht="15.75" customHeight="1"/>
    <row r="133" s="108" customFormat="1" ht="15.75" customHeight="1"/>
    <row r="134" s="108" customFormat="1" ht="15.75" customHeight="1"/>
    <row r="135" s="108" customFormat="1" ht="15.75" customHeight="1"/>
    <row r="136" s="108" customFormat="1" ht="15.75" customHeight="1"/>
    <row r="137" s="108" customFormat="1" ht="15.75" customHeight="1"/>
    <row r="138" s="108" customFormat="1" ht="15.75" customHeight="1"/>
    <row r="139" s="108" customFormat="1" ht="15.75" customHeight="1"/>
    <row r="140" s="108" customFormat="1" ht="15.75" customHeight="1"/>
    <row r="141" s="108" customFormat="1" ht="15.75" customHeight="1"/>
    <row r="142" s="108" customFormat="1" ht="15.75" customHeight="1"/>
    <row r="143" s="108" customFormat="1" ht="15.75" customHeight="1"/>
    <row r="144" s="108" customFormat="1" ht="15.75" customHeight="1"/>
    <row r="145" s="108" customFormat="1" ht="15.75" customHeight="1"/>
    <row r="146" s="108" customFormat="1" ht="15.75" customHeight="1"/>
    <row r="147" s="108" customFormat="1" ht="15.75" customHeight="1"/>
    <row r="148" s="108" customFormat="1" ht="15.75" customHeight="1"/>
    <row r="149" s="108" customFormat="1" ht="15.75" customHeight="1"/>
    <row r="150" s="108" customFormat="1" ht="15.75" customHeight="1"/>
    <row r="151" s="108" customFormat="1" ht="15.75" customHeight="1"/>
    <row r="152" s="108" customFormat="1" ht="15.75" customHeight="1"/>
    <row r="153" s="108" customFormat="1" ht="15.75" customHeight="1"/>
    <row r="154" s="108" customFormat="1" ht="15.75" customHeight="1"/>
    <row r="155" s="108" customFormat="1" ht="15.75" customHeight="1"/>
    <row r="156" s="108" customFormat="1" ht="15.75" customHeight="1"/>
    <row r="157" s="108" customFormat="1" ht="15.75" customHeight="1"/>
    <row r="158" s="108" customFormat="1" ht="15.75" customHeight="1"/>
    <row r="159" s="108" customFormat="1" ht="15.75" customHeight="1"/>
    <row r="160" s="108" customFormat="1" ht="15.75" customHeight="1"/>
    <row r="161" s="108" customFormat="1" ht="15.75" customHeight="1"/>
    <row r="162" s="108" customFormat="1" ht="15.75" customHeight="1"/>
    <row r="163" s="108" customFormat="1" ht="15.75" customHeight="1"/>
    <row r="164" s="108" customFormat="1" ht="15.75" customHeight="1"/>
    <row r="165" s="108" customFormat="1" ht="15.75" customHeight="1"/>
    <row r="166" s="108" customFormat="1" ht="15.75" customHeight="1"/>
    <row r="167" s="108" customFormat="1" ht="15.75" customHeight="1"/>
    <row r="168" s="108" customFormat="1" ht="15.75" customHeight="1"/>
    <row r="169" s="108" customFormat="1" ht="15.75" customHeight="1"/>
    <row r="170" s="108" customFormat="1" ht="15.75" customHeight="1"/>
    <row r="171" s="108" customFormat="1" ht="15.75" customHeight="1"/>
    <row r="172" s="108" customFormat="1" ht="15.75" customHeight="1"/>
    <row r="173" s="108" customFormat="1" ht="15.75" customHeight="1"/>
    <row r="174" s="108" customFormat="1" ht="15.75" customHeight="1"/>
    <row r="175" s="108" customFormat="1" ht="15.75" customHeight="1"/>
    <row r="176" s="108" customFormat="1" ht="15.75" customHeight="1"/>
    <row r="177" s="108" customFormat="1" ht="15.75" customHeight="1"/>
    <row r="178" s="108" customFormat="1" ht="15.75" customHeight="1"/>
    <row r="179" s="108" customFormat="1" ht="15.75" customHeight="1"/>
    <row r="180" s="108" customFormat="1" ht="15.75" customHeight="1"/>
    <row r="181" s="108" customFormat="1" ht="15.75" customHeight="1"/>
    <row r="182" s="108" customFormat="1" ht="15.75" customHeight="1"/>
    <row r="183" s="108" customFormat="1" ht="15.75" customHeight="1"/>
    <row r="184" s="108" customFormat="1" ht="15.75" customHeight="1"/>
    <row r="185" s="108" customFormat="1" ht="15.75" customHeight="1"/>
    <row r="186" s="108" customFormat="1" ht="15.75" customHeight="1"/>
    <row r="187" s="108" customFormat="1" ht="15.75" customHeight="1"/>
    <row r="188" s="108" customFormat="1" ht="15.75" customHeight="1"/>
    <row r="189" s="108" customFormat="1" ht="15.75" customHeight="1"/>
    <row r="190" s="108" customFormat="1" ht="15.75" customHeight="1"/>
    <row r="191" s="108" customFormat="1" ht="15.75" customHeight="1"/>
    <row r="192" s="108" customFormat="1" ht="15.75" customHeight="1"/>
    <row r="193" s="108" customFormat="1" ht="15.75" customHeight="1"/>
    <row r="194" s="108" customFormat="1" ht="15.75" customHeight="1"/>
    <row r="195" s="108" customFormat="1" ht="15.75" customHeight="1"/>
    <row r="196" s="108" customFormat="1" ht="15.75" customHeight="1"/>
    <row r="197" s="108" customFormat="1" ht="15.75" customHeight="1"/>
    <row r="198" s="108" customFormat="1" ht="15.75" customHeight="1"/>
    <row r="199" s="108" customFormat="1" ht="15.75" customHeight="1"/>
    <row r="200" s="108" customFormat="1" ht="15.75" customHeight="1"/>
    <row r="201" s="108" customFormat="1" ht="15.75" customHeight="1"/>
    <row r="202" s="108" customFormat="1" ht="15.75" customHeight="1"/>
    <row r="203" s="108" customFormat="1" ht="15.75" customHeight="1"/>
    <row r="204" s="108" customFormat="1" ht="15.75" customHeight="1"/>
    <row r="205" s="108" customFormat="1" ht="15.75" customHeight="1"/>
    <row r="206" s="108" customFormat="1" ht="15.75" customHeight="1"/>
    <row r="207" s="108" customFormat="1" ht="15.75" customHeight="1"/>
    <row r="208" s="108" customFormat="1" ht="15.75" customHeight="1"/>
    <row r="209" s="108" customFormat="1" ht="15.75" customHeight="1"/>
    <row r="210" s="108" customFormat="1" ht="15.75" customHeight="1"/>
    <row r="211" s="108" customFormat="1" ht="15.75" customHeight="1"/>
    <row r="212" s="108" customFormat="1" ht="15.75" customHeight="1"/>
    <row r="213" s="108" customFormat="1" ht="15.75" customHeight="1"/>
    <row r="214" s="108" customFormat="1" ht="15.75" customHeight="1"/>
    <row r="215" s="108" customFormat="1" ht="15.75" customHeight="1"/>
    <row r="216" s="108" customFormat="1" ht="15.75" customHeight="1"/>
    <row r="217" s="108" customFormat="1" ht="15.75" customHeight="1"/>
    <row r="218" s="108" customFormat="1" ht="15.75" customHeight="1"/>
    <row r="219" s="108" customFormat="1" ht="15.75" customHeight="1"/>
    <row r="220" s="108" customFormat="1" ht="15.75" customHeight="1"/>
    <row r="221" s="108" customFormat="1" ht="15.75" customHeight="1"/>
    <row r="222" s="108" customFormat="1" ht="15.75" customHeight="1"/>
    <row r="223" s="108" customFormat="1" ht="15.75" customHeight="1"/>
    <row r="224" s="108" customFormat="1" ht="15.75" customHeight="1"/>
    <row r="225" s="108" customFormat="1" ht="15.75" customHeight="1"/>
    <row r="226" s="108" customFormat="1" ht="15.75" customHeight="1"/>
    <row r="227" s="108" customFormat="1" ht="15.75" customHeight="1"/>
    <row r="228" s="108" customFormat="1" ht="15.75" customHeight="1"/>
    <row r="229" s="108" customFormat="1" ht="15.75" customHeight="1"/>
    <row r="230" s="108" customFormat="1" ht="15.75" customHeight="1"/>
    <row r="231" s="108" customFormat="1" ht="15.75" customHeight="1"/>
    <row r="232" s="108" customFormat="1" ht="15.75" customHeight="1"/>
    <row r="233" s="108" customFormat="1" ht="15.75" customHeight="1"/>
    <row r="234" s="108" customFormat="1" ht="15.75" customHeight="1"/>
    <row r="235" s="108" customFormat="1" ht="15.75" customHeight="1"/>
    <row r="236" s="108" customFormat="1" ht="15.75" customHeight="1"/>
    <row r="237" s="108" customFormat="1" ht="15.75" customHeight="1"/>
    <row r="238" s="108" customFormat="1" ht="15.75" customHeight="1"/>
    <row r="239" s="108" customFormat="1" ht="15.75" customHeight="1"/>
    <row r="240" s="108" customFormat="1" ht="15.75" customHeight="1"/>
    <row r="241" s="108" customFormat="1" ht="15.75" customHeight="1"/>
    <row r="242" s="108" customFormat="1" ht="15.75" customHeight="1"/>
    <row r="243" s="108" customFormat="1" ht="15.75" customHeight="1"/>
    <row r="244" s="108" customFormat="1" ht="15.75" customHeight="1"/>
    <row r="245" s="108" customFormat="1" ht="15.75" customHeight="1"/>
    <row r="246" s="108" customFormat="1" ht="15.75" customHeight="1"/>
    <row r="247" s="108" customFormat="1" ht="15.75" customHeight="1"/>
    <row r="248" s="108" customFormat="1" ht="15.75" customHeight="1"/>
    <row r="249" s="108" customFormat="1" ht="15.75" customHeight="1"/>
    <row r="250" s="108" customFormat="1" ht="15.75" customHeight="1"/>
    <row r="251" s="108" customFormat="1" ht="15.75" customHeight="1"/>
    <row r="252" s="108" customFormat="1" ht="15.75" customHeight="1"/>
    <row r="253" s="108" customFormat="1" ht="15.75" customHeight="1"/>
    <row r="254" s="108" customFormat="1" ht="15.75" customHeight="1"/>
    <row r="255" s="108" customFormat="1" ht="15.75" customHeight="1"/>
    <row r="256" s="108" customFormat="1" ht="15.75" customHeight="1"/>
    <row r="257" s="108" customFormat="1" ht="15.75" customHeight="1"/>
    <row r="258" s="108" customFormat="1" ht="15.75" customHeight="1"/>
    <row r="259" s="108" customFormat="1" ht="15.75" customHeight="1"/>
    <row r="260" s="108" customFormat="1" ht="15.75" customHeight="1"/>
    <row r="261" s="108" customFormat="1" ht="15.75" customHeight="1"/>
    <row r="262" s="108" customFormat="1" ht="15.75" customHeight="1"/>
    <row r="263" s="108" customFormat="1" ht="15.75" customHeight="1"/>
    <row r="264" s="108" customFormat="1" ht="15.75" customHeight="1"/>
    <row r="265" s="108" customFormat="1" ht="15.75" customHeight="1"/>
    <row r="266" s="108" customFormat="1" ht="15.75" customHeight="1"/>
    <row r="267" s="108" customFormat="1" ht="15.75" customHeight="1"/>
    <row r="268" s="108" customFormat="1" ht="15.75" customHeight="1"/>
    <row r="269" s="108" customFormat="1" ht="15.75" customHeight="1"/>
    <row r="270" s="108" customFormat="1" ht="15.75" customHeight="1"/>
    <row r="271" s="108" customFormat="1" ht="15.75" customHeight="1"/>
    <row r="272" s="108" customFormat="1" ht="15.75" customHeight="1"/>
    <row r="273" s="108" customFormat="1" ht="15.75" customHeight="1"/>
    <row r="274" s="108" customFormat="1" ht="15.75" customHeight="1"/>
    <row r="275" s="108" customFormat="1" ht="15.75" customHeight="1"/>
    <row r="276" s="108" customFormat="1" ht="15.75" customHeight="1"/>
    <row r="277" s="108" customFormat="1" ht="15.75" customHeight="1"/>
    <row r="278" s="108" customFormat="1" ht="15.75" customHeight="1"/>
    <row r="279" s="108" customFormat="1" ht="15.75" customHeight="1"/>
    <row r="280" s="108" customFormat="1" ht="15.75" customHeight="1"/>
    <row r="281" s="108" customFormat="1" ht="15.75" customHeight="1"/>
    <row r="282" s="108" customFormat="1" ht="15.75" customHeight="1"/>
    <row r="283" s="108" customFormat="1" ht="15.75" customHeight="1"/>
    <row r="284" s="108" customFormat="1" ht="15.75" customHeight="1"/>
    <row r="285" s="108" customFormat="1" ht="15.75" customHeight="1"/>
    <row r="286" s="108" customFormat="1" ht="15.75" customHeight="1"/>
    <row r="287" s="108" customFormat="1" ht="15.75" customHeight="1"/>
    <row r="288" s="108" customFormat="1" ht="15.75" customHeight="1"/>
    <row r="289" s="108" customFormat="1" ht="15.75" customHeight="1"/>
    <row r="290" s="108" customFormat="1" ht="15.75" customHeight="1"/>
    <row r="291" s="108" customFormat="1" ht="15.75" customHeight="1"/>
    <row r="292" s="108" customFormat="1" ht="15.75" customHeight="1"/>
    <row r="293" s="108" customFormat="1" ht="15.75" customHeight="1"/>
    <row r="294" s="108" customFormat="1" ht="15.75" customHeight="1"/>
    <row r="295" s="108" customFormat="1" ht="15.75" customHeight="1"/>
    <row r="296" s="108" customFormat="1" ht="15.75" customHeight="1"/>
    <row r="297" s="108" customFormat="1" ht="15.75" customHeight="1"/>
    <row r="298" s="108" customFormat="1" ht="15.75" customHeight="1"/>
    <row r="299" s="108" customFormat="1" ht="15.75" customHeight="1"/>
    <row r="300" s="108" customFormat="1" ht="15.75" customHeight="1"/>
    <row r="301" s="108" customFormat="1" ht="15.75" customHeight="1"/>
    <row r="302" s="108" customFormat="1" ht="15.75" customHeight="1"/>
    <row r="303" s="108" customFormat="1" ht="15.75" customHeight="1"/>
    <row r="304" s="108" customFormat="1" ht="15.75" customHeight="1"/>
    <row r="305" s="108" customFormat="1" ht="15.75" customHeight="1"/>
    <row r="306" s="108" customFormat="1" ht="15.75" customHeight="1"/>
    <row r="307" s="108" customFormat="1" ht="15.75" customHeight="1"/>
    <row r="308" s="108" customFormat="1" ht="15.75" customHeight="1"/>
    <row r="309" s="108" customFormat="1" ht="15.75" customHeight="1"/>
    <row r="310" s="108" customFormat="1" ht="15.75" customHeight="1"/>
    <row r="311" s="108" customFormat="1" ht="15.75" customHeight="1"/>
    <row r="312" s="108" customFormat="1" ht="15.75" customHeight="1"/>
    <row r="313" s="108" customFormat="1" ht="15.75" customHeight="1"/>
    <row r="314" s="108" customFormat="1" ht="15.75" customHeight="1"/>
    <row r="315" s="108" customFormat="1" ht="15.75" customHeight="1"/>
    <row r="316" s="108" customFormat="1" ht="15.75" customHeight="1"/>
    <row r="317" s="108" customFormat="1" ht="15.75" customHeight="1"/>
    <row r="318" s="108" customFormat="1" ht="15.75" customHeight="1"/>
    <row r="319" s="108" customFormat="1" ht="15.75" customHeight="1"/>
    <row r="320" s="108" customFormat="1" ht="15.75" customHeight="1"/>
    <row r="321" s="108" customFormat="1" ht="15.75" customHeight="1"/>
    <row r="322" s="108" customFormat="1" ht="15.75" customHeight="1"/>
    <row r="323" s="108" customFormat="1" ht="15.75" customHeight="1"/>
    <row r="324" s="108" customFormat="1" ht="15.75" customHeight="1"/>
    <row r="325" s="108" customFormat="1" ht="15.75" customHeight="1"/>
    <row r="326" s="108" customFormat="1" ht="15.75" customHeight="1"/>
    <row r="327" s="108" customFormat="1" ht="15.75" customHeight="1"/>
    <row r="328" s="108" customFormat="1" ht="15.75" customHeight="1"/>
    <row r="329" s="108" customFormat="1" ht="15.75" customHeight="1"/>
    <row r="330" s="108" customFormat="1" ht="15.75" customHeight="1"/>
    <row r="331" s="108" customFormat="1" ht="15.75" customHeight="1"/>
    <row r="332" s="108" customFormat="1" ht="15.75" customHeight="1"/>
    <row r="333" s="108" customFormat="1" ht="15.75" customHeight="1"/>
    <row r="334" s="108" customFormat="1" ht="15.75" customHeight="1"/>
    <row r="335" s="108" customFormat="1" ht="15.75" customHeight="1"/>
    <row r="336" s="108" customFormat="1" ht="15.75" customHeight="1"/>
    <row r="337" s="108" customFormat="1" ht="15.75" customHeight="1"/>
    <row r="338" s="108" customFormat="1" ht="15.75" customHeight="1"/>
    <row r="339" s="108" customFormat="1" ht="15.75" customHeight="1"/>
    <row r="340" s="108" customFormat="1" ht="15.75" customHeight="1"/>
    <row r="341" s="108" customFormat="1" ht="15.75" customHeight="1"/>
    <row r="342" s="108" customFormat="1" ht="15.75" customHeight="1"/>
    <row r="343" s="108" customFormat="1" ht="15.75" customHeight="1"/>
    <row r="344" s="108" customFormat="1" ht="15.75" customHeight="1"/>
    <row r="345" s="108" customFormat="1" ht="15.75" customHeight="1"/>
    <row r="346" s="108" customFormat="1" ht="15.75" customHeight="1"/>
    <row r="347" s="108" customFormat="1" ht="15.75" customHeight="1"/>
    <row r="348" s="108" customFormat="1" ht="15.75" customHeight="1"/>
    <row r="349" s="108" customFormat="1" ht="15.75" customHeight="1"/>
    <row r="350" s="108" customFormat="1" ht="15.75" customHeight="1"/>
    <row r="351" s="108" customFormat="1" ht="15.75" customHeight="1"/>
    <row r="352" s="108" customFormat="1" ht="15.75" customHeight="1"/>
    <row r="353" s="108" customFormat="1" ht="15.75" customHeight="1"/>
    <row r="354" s="108" customFormat="1" ht="15.75" customHeight="1"/>
    <row r="355" s="108" customFormat="1" ht="15.75" customHeight="1"/>
    <row r="356" s="108" customFormat="1" ht="15.75" customHeight="1"/>
    <row r="357" s="108" customFormat="1" ht="15.75" customHeight="1"/>
    <row r="358" s="108" customFormat="1" ht="15.75" customHeight="1"/>
    <row r="359" s="108" customFormat="1" ht="15.75" customHeight="1"/>
    <row r="360" s="108" customFormat="1" ht="15.75" customHeight="1"/>
    <row r="361" s="108" customFormat="1" ht="15.75" customHeight="1"/>
    <row r="362" s="108" customFormat="1" ht="15.75" customHeight="1"/>
    <row r="363" s="108" customFormat="1" ht="15.75" customHeight="1"/>
    <row r="364" s="108" customFormat="1" ht="15.75" customHeight="1"/>
    <row r="365" s="108" customFormat="1" ht="15.75" customHeight="1"/>
    <row r="366" s="108" customFormat="1" ht="15.75" customHeight="1"/>
    <row r="367" s="108" customFormat="1" ht="15.75" customHeight="1"/>
    <row r="368" s="108" customFormat="1" ht="15.75" customHeight="1"/>
    <row r="369" s="108" customFormat="1" ht="15.75" customHeight="1"/>
    <row r="370" s="108" customFormat="1" ht="15.75" customHeight="1"/>
    <row r="371" s="108" customFormat="1" ht="15.75" customHeight="1"/>
    <row r="372" s="108" customFormat="1" ht="15.75" customHeight="1"/>
    <row r="373" s="108" customFormat="1" ht="15.75" customHeight="1"/>
    <row r="374" s="108" customFormat="1" ht="15.75" customHeight="1"/>
    <row r="375" s="108" customFormat="1" ht="15.75" customHeight="1"/>
    <row r="376" s="108" customFormat="1" ht="15.75" customHeight="1"/>
    <row r="377" s="108" customFormat="1" ht="15.75" customHeight="1"/>
    <row r="378" s="108" customFormat="1" ht="15.75" customHeight="1"/>
    <row r="379" s="108" customFormat="1" ht="15.75" customHeight="1"/>
    <row r="380" s="108" customFormat="1" ht="15.75" customHeight="1"/>
    <row r="381" s="108" customFormat="1" ht="15.75" customHeight="1"/>
    <row r="382" s="108" customFormat="1" ht="15.75" customHeight="1"/>
    <row r="383" s="108" customFormat="1" ht="15.75" customHeight="1"/>
    <row r="384" s="108" customFormat="1" ht="15.75" customHeight="1"/>
    <row r="385" s="108" customFormat="1" ht="15.75" customHeight="1"/>
    <row r="386" s="108" customFormat="1" ht="15.75" customHeight="1"/>
    <row r="387" s="108" customFormat="1" ht="15.75" customHeight="1"/>
    <row r="388" s="108" customFormat="1" ht="15.75" customHeight="1"/>
    <row r="389" s="108" customFormat="1" ht="15.75" customHeight="1"/>
    <row r="390" s="108" customFormat="1" ht="15.75" customHeight="1"/>
    <row r="391" s="108" customFormat="1" ht="15.75" customHeight="1"/>
    <row r="392" s="108" customFormat="1" ht="15.75" customHeight="1"/>
    <row r="393" s="108" customFormat="1" ht="15.75" customHeight="1"/>
    <row r="394" s="108" customFormat="1" ht="15.75" customHeight="1"/>
    <row r="395" s="108" customFormat="1" ht="15.75" customHeight="1"/>
    <row r="396" s="108" customFormat="1" ht="15.75" customHeight="1"/>
    <row r="397" s="108" customFormat="1" ht="15.75" customHeight="1"/>
    <row r="398" s="108" customFormat="1" ht="15.75" customHeight="1"/>
    <row r="399" s="108" customFormat="1" ht="15.75" customHeight="1"/>
    <row r="400" s="108" customFormat="1" ht="15.75" customHeight="1"/>
    <row r="401" s="108" customFormat="1" ht="15.75" customHeight="1"/>
    <row r="402" s="108" customFormat="1" ht="15.75" customHeight="1"/>
    <row r="403" s="108" customFormat="1" ht="15.75" customHeight="1"/>
    <row r="404" s="108" customFormat="1" ht="15.75" customHeight="1"/>
    <row r="405" s="108" customFormat="1" ht="15.75" customHeight="1"/>
    <row r="406" s="108" customFormat="1" ht="15.75" customHeight="1"/>
    <row r="407" s="108" customFormat="1" ht="15.75" customHeight="1"/>
    <row r="408" s="108" customFormat="1" ht="15.75" customHeight="1"/>
    <row r="409" s="108" customFormat="1" ht="15.75" customHeight="1"/>
    <row r="410" s="108" customFormat="1" ht="15.75" customHeight="1"/>
    <row r="411" s="108" customFormat="1" ht="15.75" customHeight="1"/>
    <row r="412" s="108" customFormat="1" ht="15.75" customHeight="1"/>
    <row r="413" s="108" customFormat="1" ht="15.75" customHeight="1"/>
    <row r="414" s="108" customFormat="1" ht="15.75" customHeight="1"/>
    <row r="415" s="108" customFormat="1" ht="15.75" customHeight="1"/>
    <row r="416" s="108" customFormat="1" ht="15.75" customHeight="1"/>
    <row r="417" s="108" customFormat="1" ht="15.75" customHeight="1"/>
    <row r="418" s="108" customFormat="1" ht="15.75" customHeight="1"/>
    <row r="419" s="108" customFormat="1" ht="15.75" customHeight="1"/>
    <row r="420" s="108" customFormat="1" ht="15.75" customHeight="1"/>
    <row r="421" s="108" customFormat="1" ht="15.75" customHeight="1"/>
    <row r="422" s="108" customFormat="1" ht="15.75" customHeight="1"/>
    <row r="423" s="108" customFormat="1" ht="15.75" customHeight="1"/>
    <row r="424" s="108" customFormat="1" ht="15.75" customHeight="1"/>
    <row r="425" s="108" customFormat="1" ht="15.75" customHeight="1"/>
    <row r="426" s="108" customFormat="1" ht="15.75" customHeight="1"/>
    <row r="427" s="108" customFormat="1" ht="15.75" customHeight="1"/>
    <row r="428" s="108" customFormat="1" ht="15.75" customHeight="1"/>
    <row r="429" s="108" customFormat="1" ht="15.75" customHeight="1"/>
    <row r="430" s="108" customFormat="1" ht="15.75" customHeight="1"/>
    <row r="431" s="108" customFormat="1" ht="15.75" customHeight="1"/>
    <row r="432" s="108" customFormat="1" ht="15.75" customHeight="1"/>
    <row r="433" s="108" customFormat="1" ht="15.75" customHeight="1"/>
    <row r="434" s="108" customFormat="1" ht="15.75" customHeight="1"/>
    <row r="435" s="108" customFormat="1" ht="15.75" customHeight="1"/>
    <row r="436" s="108" customFormat="1" ht="15.75" customHeight="1"/>
    <row r="437" s="108" customFormat="1" ht="15.75" customHeight="1"/>
    <row r="438" s="108" customFormat="1" ht="15.75" customHeight="1"/>
    <row r="439" s="108" customFormat="1" ht="15.75" customHeight="1"/>
    <row r="440" s="108" customFormat="1" ht="15.75" customHeight="1"/>
    <row r="441" s="108" customFormat="1" ht="15.75" customHeight="1"/>
    <row r="442" s="108" customFormat="1" ht="15.75" customHeight="1"/>
    <row r="443" s="108" customFormat="1" ht="15.75" customHeight="1"/>
    <row r="444" s="108" customFormat="1" ht="15.75" customHeight="1"/>
    <row r="445" s="108" customFormat="1" ht="15.75" customHeight="1"/>
    <row r="446" s="108" customFormat="1" ht="15.75" customHeight="1"/>
    <row r="447" s="108" customFormat="1" ht="15.75" customHeight="1"/>
    <row r="448" s="108" customFormat="1" ht="15.75" customHeight="1"/>
    <row r="449" s="108" customFormat="1" ht="15.75" customHeight="1"/>
    <row r="450" s="108" customFormat="1" ht="15.75" customHeight="1"/>
    <row r="451" s="108" customFormat="1" ht="15.75" customHeight="1"/>
    <row r="452" s="108" customFormat="1" ht="15.75" customHeight="1"/>
    <row r="453" s="108" customFormat="1" ht="15.75" customHeight="1"/>
    <row r="454" s="108" customFormat="1" ht="15.75" customHeight="1"/>
    <row r="455" s="108" customFormat="1" ht="15.75" customHeight="1"/>
    <row r="456" s="108" customFormat="1" ht="15.75" customHeight="1"/>
    <row r="457" s="108" customFormat="1" ht="15.75" customHeight="1"/>
    <row r="458" s="108" customFormat="1" ht="15.75" customHeight="1"/>
    <row r="459" s="108" customFormat="1" ht="15.75" customHeight="1"/>
    <row r="460" s="108" customFormat="1" ht="15.75" customHeight="1"/>
    <row r="461" s="108" customFormat="1" ht="15.75" customHeight="1"/>
    <row r="462" s="108" customFormat="1" ht="15.75" customHeight="1"/>
    <row r="463" s="108" customFormat="1" ht="15.75" customHeight="1"/>
    <row r="464" s="108" customFormat="1" ht="15.75" customHeight="1"/>
    <row r="465" s="108" customFormat="1" ht="15.75" customHeight="1"/>
    <row r="466" s="108" customFormat="1" ht="15.75" customHeight="1"/>
    <row r="467" s="108" customFormat="1" ht="15.75" customHeight="1"/>
    <row r="468" s="108" customFormat="1" ht="15.75" customHeight="1"/>
    <row r="469" s="108" customFormat="1" ht="15.75" customHeight="1"/>
    <row r="470" s="108" customFormat="1" ht="15.75" customHeight="1"/>
    <row r="471" s="108" customFormat="1" ht="15.75" customHeight="1"/>
    <row r="472" s="108" customFormat="1" ht="15.75" customHeight="1"/>
    <row r="473" s="108" customFormat="1" ht="15.75" customHeight="1"/>
    <row r="474" s="108" customFormat="1" ht="15.75" customHeight="1"/>
    <row r="475" s="108" customFormat="1" ht="15.75" customHeight="1"/>
    <row r="476" s="108" customFormat="1" ht="15.75" customHeight="1"/>
    <row r="477" s="108" customFormat="1" ht="15.75" customHeight="1"/>
    <row r="478" s="108" customFormat="1" ht="15.75" customHeight="1"/>
    <row r="479" s="108" customFormat="1" ht="15.75" customHeight="1"/>
    <row r="480" s="108" customFormat="1" ht="15.75" customHeight="1"/>
    <row r="481" s="108" customFormat="1" ht="15.75" customHeight="1"/>
    <row r="482" s="108" customFormat="1" ht="15.75" customHeight="1"/>
    <row r="483" s="108" customFormat="1" ht="15.75" customHeight="1"/>
    <row r="484" s="108" customFormat="1" ht="15.75" customHeight="1"/>
    <row r="485" s="108" customFormat="1" ht="15.75" customHeight="1"/>
    <row r="486" s="108" customFormat="1" ht="15.75" customHeight="1"/>
    <row r="487" s="108" customFormat="1" ht="15.75" customHeight="1"/>
    <row r="488" s="108" customFormat="1" ht="15.75" customHeight="1"/>
    <row r="489" s="108" customFormat="1" ht="15.75" customHeight="1"/>
    <row r="490" s="108" customFormat="1" ht="15.75" customHeight="1"/>
    <row r="491" s="108" customFormat="1" ht="15.75" customHeight="1"/>
    <row r="492" s="108" customFormat="1" ht="15.75" customHeight="1"/>
    <row r="493" s="108" customFormat="1" ht="15.75" customHeight="1"/>
    <row r="494" s="108" customFormat="1" ht="15.75" customHeight="1"/>
    <row r="495" s="108" customFormat="1" ht="15.75" customHeight="1"/>
    <row r="496" s="108" customFormat="1" ht="15.75" customHeight="1"/>
    <row r="497" s="108" customFormat="1" ht="15.75" customHeight="1"/>
    <row r="498" s="108" customFormat="1" ht="15.75" customHeight="1"/>
    <row r="499" s="108" customFormat="1" ht="15.75" customHeight="1"/>
    <row r="500" s="108" customFormat="1" ht="15.75" customHeight="1"/>
    <row r="501" s="108" customFormat="1" ht="15.75" customHeight="1"/>
    <row r="502" s="108" customFormat="1" ht="15.75" customHeight="1"/>
    <row r="503" s="108" customFormat="1" ht="15.75" customHeight="1"/>
    <row r="504" s="108" customFormat="1" ht="15.75" customHeight="1"/>
    <row r="505" s="108" customFormat="1" ht="15.75" customHeight="1"/>
    <row r="506" s="108" customFormat="1" ht="15.75" customHeight="1"/>
    <row r="507" s="108" customFormat="1" ht="15.75" customHeight="1"/>
    <row r="508" s="108" customFormat="1" ht="15.75" customHeight="1"/>
    <row r="509" s="108" customFormat="1" ht="15.75" customHeight="1"/>
    <row r="510" s="108" customFormat="1" ht="15.75" customHeight="1"/>
    <row r="511" s="108" customFormat="1" ht="15.75" customHeight="1"/>
    <row r="512" s="108" customFormat="1" ht="15.75" customHeight="1"/>
    <row r="513" s="108" customFormat="1" ht="15.75" customHeight="1"/>
    <row r="514" s="108" customFormat="1" ht="15.75" customHeight="1"/>
    <row r="515" s="108" customFormat="1" ht="15.75" customHeight="1"/>
    <row r="516" s="108" customFormat="1" ht="15.75" customHeight="1"/>
    <row r="517" s="108" customFormat="1" ht="15.75" customHeight="1"/>
    <row r="518" s="108" customFormat="1" ht="15.75" customHeight="1"/>
    <row r="519" s="108" customFormat="1" ht="15.75" customHeight="1"/>
    <row r="520" s="108" customFormat="1" ht="15.75" customHeight="1"/>
    <row r="521" s="108" customFormat="1" ht="15.75" customHeight="1"/>
    <row r="522" s="108" customFormat="1" ht="15.75" customHeight="1"/>
    <row r="523" s="108" customFormat="1" ht="15.75" customHeight="1"/>
    <row r="524" s="108" customFormat="1" ht="15.75" customHeight="1"/>
    <row r="525" s="108" customFormat="1" ht="15.75" customHeight="1"/>
    <row r="526" s="108" customFormat="1" ht="15.75" customHeight="1"/>
    <row r="527" s="108" customFormat="1" ht="15.75" customHeight="1"/>
    <row r="528" s="108" customFormat="1" ht="15.75" customHeight="1"/>
    <row r="529" s="108" customFormat="1" ht="15.75" customHeight="1"/>
    <row r="530" s="108" customFormat="1" ht="15.75" customHeight="1"/>
    <row r="531" s="108" customFormat="1" ht="15.75" customHeight="1"/>
    <row r="532" s="108" customFormat="1" ht="15.75" customHeight="1"/>
    <row r="533" s="108" customFormat="1" ht="15.75" customHeight="1"/>
    <row r="534" s="108" customFormat="1" ht="15.75" customHeight="1"/>
    <row r="535" s="108" customFormat="1" ht="15.75" customHeight="1"/>
    <row r="536" s="108" customFormat="1" ht="15.75" customHeight="1"/>
    <row r="537" s="108" customFormat="1" ht="15.75" customHeight="1"/>
    <row r="538" s="108" customFormat="1" ht="15.75" customHeight="1"/>
    <row r="539" s="108" customFormat="1" ht="15.75" customHeight="1"/>
    <row r="540" s="108" customFormat="1" ht="15.75" customHeight="1"/>
    <row r="541" s="108" customFormat="1" ht="15.75" customHeight="1"/>
    <row r="542" s="108" customFormat="1" ht="15.75" customHeight="1"/>
    <row r="543" s="108" customFormat="1" ht="15.75" customHeight="1"/>
    <row r="544" s="108" customFormat="1" ht="15.75" customHeight="1"/>
    <row r="545" s="108" customFormat="1" ht="15.75" customHeight="1"/>
    <row r="546" s="108" customFormat="1" ht="15.75" customHeight="1"/>
    <row r="547" s="108" customFormat="1" ht="15.75" customHeight="1"/>
    <row r="548" s="108" customFormat="1" ht="15.75" customHeight="1"/>
    <row r="549" s="108" customFormat="1" ht="15.75" customHeight="1"/>
    <row r="550" s="108" customFormat="1" ht="15.75" customHeight="1"/>
    <row r="551" s="108" customFormat="1" ht="15.75" customHeight="1"/>
    <row r="552" s="108" customFormat="1" ht="15.75" customHeight="1"/>
    <row r="553" s="108" customFormat="1" ht="15.75" customHeight="1"/>
    <row r="554" s="108" customFormat="1" ht="15.75" customHeight="1"/>
    <row r="555" s="108" customFormat="1" ht="15.75" customHeight="1"/>
    <row r="556" s="108" customFormat="1" ht="15.75" customHeight="1"/>
    <row r="557" s="108" customFormat="1" ht="15.75" customHeight="1"/>
    <row r="558" s="108" customFormat="1" ht="15.75" customHeight="1"/>
    <row r="559" s="108" customFormat="1" ht="15.75" customHeight="1"/>
    <row r="560" s="108" customFormat="1" ht="15.75" customHeight="1"/>
    <row r="561" s="108" customFormat="1" ht="15.75" customHeight="1"/>
    <row r="562" s="108" customFormat="1" ht="15.75" customHeight="1"/>
    <row r="563" s="108" customFormat="1" ht="15.75" customHeight="1"/>
    <row r="564" s="108" customFormat="1" ht="15.75" customHeight="1"/>
    <row r="565" s="108" customFormat="1" ht="15.75" customHeight="1"/>
    <row r="566" s="108" customFormat="1" ht="15.75" customHeight="1"/>
    <row r="567" s="108" customFormat="1" ht="15.75" customHeight="1"/>
    <row r="568" s="108" customFormat="1" ht="15.75" customHeight="1"/>
    <row r="569" s="108" customFormat="1" ht="15.75" customHeight="1"/>
    <row r="570" s="108" customFormat="1" ht="15.75" customHeight="1"/>
    <row r="571" s="108" customFormat="1" ht="15.75" customHeight="1"/>
    <row r="572" s="108" customFormat="1" ht="15.75" customHeight="1"/>
    <row r="573" s="108" customFormat="1" ht="15.75" customHeight="1"/>
    <row r="574" s="108" customFormat="1" ht="15.75" customHeight="1"/>
    <row r="575" s="108" customFormat="1" ht="15.75" customHeight="1"/>
    <row r="576" s="108" customFormat="1" ht="15.75" customHeight="1"/>
    <row r="577" s="108" customFormat="1" ht="15.75" customHeight="1"/>
    <row r="578" s="108" customFormat="1" ht="15.75" customHeight="1"/>
    <row r="579" s="108" customFormat="1" ht="15.75" customHeight="1"/>
    <row r="580" s="108" customFormat="1" ht="15.75" customHeight="1"/>
    <row r="581" s="108" customFormat="1" ht="15.75" customHeight="1"/>
    <row r="582" s="108" customFormat="1" ht="15.75" customHeight="1"/>
    <row r="583" s="108" customFormat="1" ht="15.75" customHeight="1"/>
    <row r="584" s="108" customFormat="1" ht="15.75" customHeight="1"/>
    <row r="585" s="108" customFormat="1" ht="15.75" customHeight="1"/>
    <row r="586" s="108" customFormat="1" ht="15.75" customHeight="1"/>
    <row r="587" s="108" customFormat="1" ht="15.75" customHeight="1"/>
    <row r="588" s="108" customFormat="1" ht="15.75" customHeight="1"/>
    <row r="589" s="108" customFormat="1" ht="15.75" customHeight="1"/>
    <row r="590" s="108" customFormat="1" ht="15.75" customHeight="1"/>
    <row r="591" s="108" customFormat="1" ht="15.75" customHeight="1"/>
    <row r="592" s="108" customFormat="1" ht="15.75" customHeight="1"/>
    <row r="593" s="108" customFormat="1" ht="15.75" customHeight="1"/>
    <row r="594" s="108" customFormat="1" ht="15.75" customHeight="1"/>
    <row r="595" s="108" customFormat="1" ht="15.75" customHeight="1"/>
    <row r="596" s="108" customFormat="1" ht="15.75" customHeight="1"/>
    <row r="597" s="108" customFormat="1" ht="15.75" customHeight="1"/>
    <row r="598" s="108" customFormat="1" ht="15.75" customHeight="1"/>
    <row r="599" s="108" customFormat="1" ht="15.75" customHeight="1"/>
    <row r="600" s="108" customFormat="1" ht="15.75" customHeight="1"/>
    <row r="601" s="108" customFormat="1" ht="15.75" customHeight="1"/>
    <row r="602" s="108" customFormat="1" ht="15.75" customHeight="1"/>
    <row r="603" s="108" customFormat="1" ht="15.75" customHeight="1"/>
    <row r="604" s="108" customFormat="1" ht="15.75" customHeight="1"/>
    <row r="605" s="108" customFormat="1" ht="15.75" customHeight="1"/>
    <row r="606" s="108" customFormat="1" ht="15.75" customHeight="1"/>
    <row r="607" s="108" customFormat="1" ht="15.75" customHeight="1"/>
    <row r="608" s="108" customFormat="1" ht="15.75" customHeight="1"/>
    <row r="609" s="108" customFormat="1" ht="15.75" customHeight="1"/>
    <row r="610" s="108" customFormat="1" ht="15.75" customHeight="1"/>
    <row r="611" s="108" customFormat="1" ht="15.75" customHeight="1"/>
    <row r="612" s="108" customFormat="1" ht="15.75" customHeight="1"/>
    <row r="613" s="108" customFormat="1" ht="15.75" customHeight="1"/>
    <row r="614" s="108" customFormat="1" ht="15.75" customHeight="1"/>
    <row r="615" s="108" customFormat="1" ht="15.75" customHeight="1"/>
    <row r="616" s="108" customFormat="1" ht="15.75" customHeight="1"/>
    <row r="617" s="108" customFormat="1" ht="15.75" customHeight="1"/>
    <row r="618" s="108" customFormat="1" ht="15.75" customHeight="1"/>
    <row r="619" s="108" customFormat="1" ht="15.75" customHeight="1"/>
    <row r="620" s="108" customFormat="1" ht="15.75" customHeight="1"/>
    <row r="621" s="108" customFormat="1" ht="15.75" customHeight="1"/>
    <row r="622" s="108" customFormat="1" ht="15.75" customHeight="1"/>
    <row r="623" s="108" customFormat="1" ht="15.75" customHeight="1"/>
    <row r="624" s="108" customFormat="1" ht="15.75" customHeight="1"/>
    <row r="625" s="108" customFormat="1" ht="15.75" customHeight="1"/>
    <row r="626" s="108" customFormat="1" ht="15.75" customHeight="1"/>
    <row r="627" s="108" customFormat="1" ht="15.75" customHeight="1"/>
    <row r="628" s="108" customFormat="1" ht="15.75" customHeight="1"/>
    <row r="629" s="108" customFormat="1" ht="15.75" customHeight="1"/>
    <row r="630" s="108" customFormat="1" ht="15.75" customHeight="1"/>
    <row r="631" s="108" customFormat="1" ht="15.75" customHeight="1"/>
    <row r="632" s="108" customFormat="1" ht="15.75" customHeight="1"/>
    <row r="633" s="108" customFormat="1" ht="15.75" customHeight="1"/>
    <row r="634" s="108" customFormat="1" ht="15.75" customHeight="1"/>
    <row r="635" s="108" customFormat="1" ht="15.75" customHeight="1"/>
    <row r="636" s="108" customFormat="1" ht="15.75" customHeight="1"/>
    <row r="637" s="108" customFormat="1" ht="15.75" customHeight="1"/>
    <row r="638" s="108" customFormat="1" ht="15.75" customHeight="1"/>
    <row r="639" s="108" customFormat="1" ht="15.75" customHeight="1"/>
    <row r="640" s="108" customFormat="1" ht="15.75" customHeight="1"/>
    <row r="641" s="108" customFormat="1" ht="15.75" customHeight="1"/>
    <row r="642" s="108" customFormat="1" ht="15.75" customHeight="1"/>
    <row r="643" s="108" customFormat="1" ht="15.75" customHeight="1"/>
    <row r="644" s="108" customFormat="1" ht="15.75" customHeight="1"/>
    <row r="645" s="108" customFormat="1" ht="15.75" customHeight="1"/>
    <row r="646" s="108" customFormat="1" ht="15.75" customHeight="1"/>
    <row r="647" s="108" customFormat="1" ht="15.75" customHeight="1"/>
    <row r="648" s="108" customFormat="1" ht="15.75" customHeight="1"/>
    <row r="649" s="108" customFormat="1" ht="15.75" customHeight="1"/>
    <row r="650" s="108" customFormat="1" ht="15.75" customHeight="1"/>
    <row r="651" s="108" customFormat="1" ht="15.75" customHeight="1"/>
    <row r="652" s="108" customFormat="1" ht="15.75" customHeight="1"/>
    <row r="653" s="108" customFormat="1" ht="15.75" customHeight="1"/>
    <row r="654" s="108" customFormat="1" ht="15.75" customHeight="1"/>
    <row r="655" s="108" customFormat="1" ht="15.75" customHeight="1"/>
    <row r="656" s="108" customFormat="1" ht="15.75" customHeight="1"/>
    <row r="657" s="108" customFormat="1" ht="15.75" customHeight="1"/>
    <row r="658" s="108" customFormat="1" ht="15.75" customHeight="1"/>
    <row r="659" s="108" customFormat="1" ht="15.75" customHeight="1"/>
    <row r="660" s="108" customFormat="1" ht="15.75" customHeight="1"/>
    <row r="661" s="108" customFormat="1" ht="15.75" customHeight="1"/>
    <row r="662" s="108" customFormat="1" ht="15.75" customHeight="1"/>
    <row r="663" s="108" customFormat="1" ht="15.75" customHeight="1"/>
    <row r="664" s="108" customFormat="1" ht="15.75" customHeight="1"/>
    <row r="665" s="108" customFormat="1" ht="15.75" customHeight="1"/>
    <row r="666" s="108" customFormat="1" ht="15.75" customHeight="1"/>
    <row r="667" s="108" customFormat="1" ht="15.75" customHeight="1"/>
    <row r="668" s="108" customFormat="1" ht="15.75" customHeight="1"/>
    <row r="669" s="108" customFormat="1" ht="15.75" customHeight="1"/>
    <row r="670" s="108" customFormat="1" ht="15.75" customHeight="1"/>
    <row r="671" s="108" customFormat="1" ht="15.75" customHeight="1"/>
    <row r="672" s="108" customFormat="1" ht="15.75" customHeight="1"/>
    <row r="673" s="108" customFormat="1" ht="15.75" customHeight="1"/>
    <row r="674" s="108" customFormat="1" ht="15.75" customHeight="1"/>
    <row r="675" s="108" customFormat="1" ht="15.75" customHeight="1"/>
    <row r="676" s="108" customFormat="1" ht="15.75" customHeight="1"/>
    <row r="677" s="108" customFormat="1" ht="15.75" customHeight="1"/>
    <row r="678" s="108" customFormat="1" ht="15.75" customHeight="1"/>
    <row r="679" s="108" customFormat="1" ht="15.75" customHeight="1"/>
    <row r="680" s="108" customFormat="1" ht="15.75" customHeight="1"/>
    <row r="681" s="108" customFormat="1" ht="15.75" customHeight="1"/>
    <row r="682" s="108" customFormat="1" ht="15.75" customHeight="1"/>
    <row r="683" s="108" customFormat="1" ht="15.75" customHeight="1"/>
    <row r="684" s="108" customFormat="1" ht="15.75" customHeight="1"/>
    <row r="685" s="108" customFormat="1" ht="15.75" customHeight="1"/>
    <row r="686" s="108" customFormat="1" ht="15.75" customHeight="1"/>
    <row r="687" s="108" customFormat="1" ht="15.75" customHeight="1"/>
    <row r="688" s="108" customFormat="1" ht="15.75" customHeight="1"/>
    <row r="689" s="108" customFormat="1" ht="15.75" customHeight="1"/>
    <row r="690" s="108" customFormat="1" ht="15.75" customHeight="1"/>
    <row r="691" s="108" customFormat="1" ht="15.75" customHeight="1"/>
    <row r="692" s="108" customFormat="1" ht="15.75" customHeight="1"/>
    <row r="693" s="108" customFormat="1" ht="15.75" customHeight="1"/>
    <row r="694" s="108" customFormat="1" ht="15.75" customHeight="1"/>
    <row r="695" s="108" customFormat="1" ht="15.75" customHeight="1"/>
    <row r="696" s="108" customFormat="1" ht="15.75" customHeight="1"/>
    <row r="697" s="108" customFormat="1" ht="15.75" customHeight="1"/>
    <row r="698" s="108" customFormat="1" ht="15.75" customHeight="1"/>
    <row r="699" s="108" customFormat="1" ht="15.75" customHeight="1"/>
    <row r="700" s="108" customFormat="1" ht="15.75" customHeight="1"/>
    <row r="701" s="108" customFormat="1" ht="15.75" customHeight="1"/>
    <row r="702" s="108" customFormat="1" ht="15.75" customHeight="1"/>
    <row r="703" s="108" customFormat="1" ht="15.75" customHeight="1"/>
    <row r="704" s="108" customFormat="1" ht="15.75" customHeight="1"/>
    <row r="705" s="108" customFormat="1" ht="15.75" customHeight="1"/>
    <row r="706" s="108" customFormat="1" ht="15.75" customHeight="1"/>
    <row r="707" s="108" customFormat="1" ht="15.75" customHeight="1"/>
    <row r="708" s="108" customFormat="1" ht="15.75" customHeight="1"/>
    <row r="709" s="108" customFormat="1" ht="15.75" customHeight="1"/>
    <row r="710" s="108" customFormat="1" ht="15.75" customHeight="1"/>
    <row r="711" s="108" customFormat="1" ht="15.75" customHeight="1"/>
    <row r="712" s="108" customFormat="1" ht="15.75" customHeight="1"/>
    <row r="713" s="108" customFormat="1" ht="15.75" customHeight="1"/>
    <row r="714" s="108" customFormat="1" ht="15.75" customHeight="1"/>
    <row r="715" s="108" customFormat="1" ht="15.75" customHeight="1"/>
    <row r="716" s="108" customFormat="1" ht="15.75" customHeight="1"/>
    <row r="717" s="108" customFormat="1" ht="15.75" customHeight="1"/>
    <row r="718" s="108" customFormat="1" ht="15.75" customHeight="1"/>
    <row r="719" s="108" customFormat="1" ht="15.75" customHeight="1"/>
    <row r="720" s="108" customFormat="1" ht="15.75" customHeight="1"/>
    <row r="721" s="108" customFormat="1" ht="15.75" customHeight="1"/>
    <row r="722" s="108" customFormat="1" ht="15.75" customHeight="1"/>
    <row r="723" s="108" customFormat="1" ht="15.75" customHeight="1"/>
    <row r="724" s="108" customFormat="1" ht="15.75" customHeight="1"/>
    <row r="725" s="108" customFormat="1" ht="15.75" customHeight="1"/>
    <row r="726" s="108" customFormat="1" ht="15.75" customHeight="1"/>
    <row r="727" s="108" customFormat="1" ht="15.75" customHeight="1"/>
    <row r="728" s="108" customFormat="1" ht="15.75" customHeight="1"/>
    <row r="729" s="108" customFormat="1" ht="15.75" customHeight="1"/>
    <row r="730" s="108" customFormat="1" ht="15.75" customHeight="1"/>
    <row r="731" s="108" customFormat="1" ht="15.75" customHeight="1"/>
    <row r="732" s="108" customFormat="1" ht="15.75" customHeight="1"/>
    <row r="733" s="108" customFormat="1" ht="15.75" customHeight="1"/>
    <row r="734" s="108" customFormat="1" ht="15.75" customHeight="1"/>
    <row r="735" s="108" customFormat="1" ht="15.75" customHeight="1"/>
    <row r="736" s="108" customFormat="1" ht="15.75" customHeight="1"/>
    <row r="737" s="108" customFormat="1" ht="15.75" customHeight="1"/>
    <row r="738" s="108" customFormat="1" ht="15.75" customHeight="1"/>
    <row r="739" s="108" customFormat="1" ht="15.75" customHeight="1"/>
    <row r="740" s="108" customFormat="1" ht="15.75" customHeight="1"/>
    <row r="741" s="108" customFormat="1" ht="15.75" customHeight="1"/>
    <row r="742" s="108" customFormat="1" ht="15.75" customHeight="1"/>
    <row r="743" s="108" customFormat="1" ht="15.75" customHeight="1"/>
    <row r="744" s="108" customFormat="1" ht="15.75" customHeight="1"/>
    <row r="745" s="108" customFormat="1" ht="15.75" customHeight="1"/>
    <row r="746" s="108" customFormat="1" ht="15.75" customHeight="1"/>
    <row r="747" s="108" customFormat="1" ht="15.75" customHeight="1"/>
    <row r="748" s="108" customFormat="1" ht="15.75" customHeight="1"/>
    <row r="749" s="108" customFormat="1" ht="15.75" customHeight="1"/>
    <row r="750" s="108" customFormat="1" ht="15.75" customHeight="1"/>
    <row r="751" s="108" customFormat="1" ht="15.75" customHeight="1"/>
    <row r="752" s="108" customFormat="1" ht="15.75" customHeight="1"/>
    <row r="753" s="108" customFormat="1" ht="15.75" customHeight="1"/>
    <row r="754" s="108" customFormat="1" ht="15.75" customHeight="1"/>
    <row r="755" s="108" customFormat="1" ht="15.75" customHeight="1"/>
    <row r="756" s="108" customFormat="1" ht="15.75" customHeight="1"/>
    <row r="757" s="108" customFormat="1" ht="15.75" customHeight="1"/>
    <row r="758" s="108" customFormat="1" ht="15.75" customHeight="1"/>
    <row r="759" s="108" customFormat="1" ht="15.75" customHeight="1"/>
    <row r="760" s="108" customFormat="1" ht="15.75" customHeight="1"/>
    <row r="761" s="108" customFormat="1" ht="15.75" customHeight="1"/>
    <row r="762" s="108" customFormat="1" ht="15.75" customHeight="1"/>
    <row r="763" s="108" customFormat="1" ht="15.75" customHeight="1"/>
    <row r="764" s="108" customFormat="1" ht="15.75" customHeight="1"/>
    <row r="765" s="108" customFormat="1" ht="15.75" customHeight="1"/>
    <row r="766" s="108" customFormat="1" ht="15.75" customHeight="1"/>
    <row r="767" s="108" customFormat="1" ht="15.75" customHeight="1"/>
    <row r="768" s="108" customFormat="1" ht="15.75" customHeight="1"/>
    <row r="769" s="108" customFormat="1" ht="15.75" customHeight="1"/>
    <row r="770" s="108" customFormat="1" ht="15.75" customHeight="1"/>
    <row r="771" s="108" customFormat="1" ht="15.75" customHeight="1"/>
    <row r="772" s="108" customFormat="1" ht="15.75" customHeight="1"/>
    <row r="773" s="108" customFormat="1" ht="15.75" customHeight="1"/>
    <row r="774" s="108" customFormat="1" ht="15.75" customHeight="1"/>
    <row r="775" s="108" customFormat="1" ht="15.75" customHeight="1"/>
    <row r="776" s="108" customFormat="1" ht="15.75" customHeight="1"/>
    <row r="777" s="108" customFormat="1" ht="15.75" customHeight="1"/>
    <row r="778" s="108" customFormat="1" ht="15.75" customHeight="1"/>
    <row r="779" s="108" customFormat="1" ht="15.75" customHeight="1"/>
    <row r="780" s="108" customFormat="1" ht="15.75" customHeight="1"/>
    <row r="781" s="108" customFormat="1" ht="15.75" customHeight="1"/>
    <row r="782" s="108" customFormat="1" ht="15.75" customHeight="1"/>
    <row r="783" s="108" customFormat="1" ht="15.75" customHeight="1"/>
    <row r="784" s="108" customFormat="1" ht="15.75" customHeight="1"/>
    <row r="785" s="108" customFormat="1" ht="15.75" customHeight="1"/>
    <row r="786" s="108" customFormat="1" ht="15.75" customHeight="1"/>
    <row r="787" s="108" customFormat="1" ht="15.75" customHeight="1"/>
    <row r="788" s="108" customFormat="1" ht="15.75" customHeight="1"/>
    <row r="789" s="108" customFormat="1" ht="15.75" customHeight="1"/>
    <row r="790" s="108" customFormat="1" ht="15.75" customHeight="1"/>
    <row r="791" s="108" customFormat="1" ht="15.75" customHeight="1"/>
    <row r="792" s="108" customFormat="1" ht="15.75" customHeight="1"/>
    <row r="793" s="108" customFormat="1" ht="15.75" customHeight="1"/>
    <row r="794" s="108" customFormat="1" ht="15.75" customHeight="1"/>
    <row r="795" s="108" customFormat="1" ht="15.75" customHeight="1"/>
    <row r="796" s="108" customFormat="1" ht="15.75" customHeight="1"/>
    <row r="797" s="108" customFormat="1" ht="15.75" customHeight="1"/>
    <row r="798" s="108" customFormat="1" ht="15.75" customHeight="1"/>
    <row r="799" s="108" customFormat="1" ht="15.75" customHeight="1"/>
    <row r="800" s="108" customFormat="1" ht="15.75" customHeight="1"/>
    <row r="801" s="108" customFormat="1" ht="15.75" customHeight="1"/>
    <row r="802" s="108" customFormat="1" ht="15.75" customHeight="1"/>
    <row r="803" s="108" customFormat="1" ht="15.75" customHeight="1"/>
    <row r="804" s="108" customFormat="1" ht="15.75" customHeight="1"/>
    <row r="805" s="108" customFormat="1" ht="15.75" customHeight="1"/>
    <row r="806" s="108" customFormat="1" ht="15.75" customHeight="1"/>
    <row r="807" s="108" customFormat="1" ht="15.75" customHeight="1"/>
    <row r="808" s="108" customFormat="1" ht="15.75" customHeight="1"/>
    <row r="809" s="108" customFormat="1" ht="15.75" customHeight="1"/>
    <row r="810" s="108" customFormat="1" ht="15.75" customHeight="1"/>
    <row r="811" s="108" customFormat="1" ht="15.75" customHeight="1"/>
    <row r="812" s="108" customFormat="1" ht="15.75" customHeight="1"/>
    <row r="813" s="108" customFormat="1" ht="15.75" customHeight="1"/>
    <row r="814" s="108" customFormat="1" ht="15.75" customHeight="1"/>
    <row r="815" s="108" customFormat="1" ht="15.75" customHeight="1"/>
    <row r="816" s="108" customFormat="1" ht="15.75" customHeight="1"/>
    <row r="817" s="108" customFormat="1" ht="15.75" customHeight="1"/>
    <row r="818" s="108" customFormat="1" ht="15.75" customHeight="1"/>
    <row r="819" s="108" customFormat="1" ht="15.75" customHeight="1"/>
    <row r="820" s="108" customFormat="1" ht="15.75" customHeight="1"/>
    <row r="821" s="108" customFormat="1" ht="15.75" customHeight="1"/>
    <row r="822" s="108" customFormat="1" ht="15.75" customHeight="1"/>
    <row r="823" s="108" customFormat="1" ht="15.75" customHeight="1"/>
    <row r="824" s="108" customFormat="1" ht="15.75" customHeight="1"/>
    <row r="825" s="108" customFormat="1" ht="15.75" customHeight="1"/>
    <row r="826" s="108" customFormat="1" ht="15.75" customHeight="1"/>
    <row r="827" s="108" customFormat="1" ht="15.75" customHeight="1"/>
    <row r="828" s="108" customFormat="1" ht="15.75" customHeight="1"/>
    <row r="829" s="108" customFormat="1" ht="15.75" customHeight="1"/>
    <row r="830" s="108" customFormat="1" ht="15.75" customHeight="1"/>
    <row r="831" s="108" customFormat="1" ht="15.75" customHeight="1"/>
    <row r="832" s="108" customFormat="1" ht="15.75" customHeight="1"/>
    <row r="833" s="108" customFormat="1" ht="15.75" customHeight="1"/>
    <row r="834" s="108" customFormat="1" ht="15.75" customHeight="1"/>
    <row r="835" s="108" customFormat="1" ht="15.75" customHeight="1"/>
    <row r="836" s="108" customFormat="1" ht="15.75" customHeight="1"/>
    <row r="837" s="108" customFormat="1" ht="15.75" customHeight="1"/>
    <row r="838" s="108" customFormat="1" ht="15.75" customHeight="1"/>
    <row r="839" s="108" customFormat="1" ht="15.75" customHeight="1"/>
    <row r="840" s="108" customFormat="1" ht="15.75" customHeight="1"/>
    <row r="841" s="108" customFormat="1" ht="15.75" customHeight="1"/>
    <row r="842" s="108" customFormat="1" ht="15.75" customHeight="1"/>
    <row r="843" s="108" customFormat="1" ht="15.75" customHeight="1"/>
    <row r="844" s="108" customFormat="1" ht="15.75" customHeight="1"/>
    <row r="845" s="108" customFormat="1" ht="15.75" customHeight="1"/>
    <row r="846" s="108" customFormat="1" ht="15.75" customHeight="1"/>
    <row r="847" s="108" customFormat="1" ht="15.75" customHeight="1"/>
    <row r="848" s="108" customFormat="1" ht="15.75" customHeight="1"/>
    <row r="849" s="108" customFormat="1" ht="15.75" customHeight="1"/>
    <row r="850" s="108" customFormat="1" ht="15.75" customHeight="1"/>
    <row r="851" s="108" customFormat="1" ht="15.75" customHeight="1"/>
    <row r="852" s="108" customFormat="1" ht="15.75" customHeight="1"/>
    <row r="853" s="108" customFormat="1" ht="15.75" customHeight="1"/>
    <row r="854" s="108" customFormat="1" ht="15.75" customHeight="1"/>
    <row r="855" s="108" customFormat="1" ht="15.75" customHeight="1"/>
    <row r="856" s="108" customFormat="1" ht="15.75" customHeight="1"/>
    <row r="857" s="108" customFormat="1" ht="15.75" customHeight="1"/>
    <row r="858" s="108" customFormat="1" ht="15.75" customHeight="1"/>
    <row r="859" s="108" customFormat="1" ht="15.75" customHeight="1"/>
    <row r="860" s="108" customFormat="1" ht="15.75" customHeight="1"/>
    <row r="861" s="108" customFormat="1" ht="15.75" customHeight="1"/>
    <row r="862" s="108" customFormat="1" ht="15.75" customHeight="1"/>
    <row r="863" s="108" customFormat="1" ht="15.75" customHeight="1"/>
    <row r="864" s="108" customFormat="1" ht="15.75" customHeight="1"/>
    <row r="865" s="108" customFormat="1" ht="15.75" customHeight="1"/>
    <row r="866" s="108" customFormat="1" ht="15.75" customHeight="1"/>
    <row r="867" s="108" customFormat="1" ht="15.75" customHeight="1"/>
    <row r="868" s="108" customFormat="1" ht="15.75" customHeight="1"/>
    <row r="869" s="108" customFormat="1" ht="15.75" customHeight="1"/>
    <row r="870" s="108" customFormat="1" ht="15.75" customHeight="1"/>
    <row r="871" s="108" customFormat="1" ht="15.75" customHeight="1"/>
    <row r="872" s="108" customFormat="1" ht="15.75" customHeight="1"/>
    <row r="873" s="108" customFormat="1" ht="15.75" customHeight="1"/>
    <row r="874" s="108" customFormat="1" ht="15.75" customHeight="1"/>
    <row r="875" s="108" customFormat="1" ht="15.75" customHeight="1"/>
    <row r="876" s="108" customFormat="1" ht="15.75" customHeight="1"/>
    <row r="877" s="108" customFormat="1" ht="15.75" customHeight="1"/>
    <row r="878" s="108" customFormat="1" ht="15.75" customHeight="1"/>
    <row r="879" s="108" customFormat="1" ht="15.75" customHeight="1"/>
    <row r="880" s="108" customFormat="1" ht="15.75" customHeight="1"/>
    <row r="881" s="108" customFormat="1" ht="15.75" customHeight="1"/>
    <row r="882" s="108" customFormat="1" ht="15.75" customHeight="1"/>
    <row r="883" s="108" customFormat="1" ht="15.75" customHeight="1"/>
    <row r="884" s="108" customFormat="1" ht="15.75" customHeight="1"/>
    <row r="885" s="108" customFormat="1" ht="15.75" customHeight="1"/>
    <row r="886" s="108" customFormat="1" ht="15.75" customHeight="1"/>
    <row r="887" s="108" customFormat="1" ht="15.75" customHeight="1"/>
    <row r="888" s="108" customFormat="1" ht="15.75" customHeight="1"/>
    <row r="889" s="108" customFormat="1" ht="15.75" customHeight="1"/>
    <row r="890" s="108" customFormat="1" ht="15.75" customHeight="1"/>
    <row r="891" s="108" customFormat="1" ht="15.75" customHeight="1"/>
    <row r="892" s="108" customFormat="1" ht="15.75" customHeight="1"/>
    <row r="893" s="108" customFormat="1" ht="15.75" customHeight="1"/>
    <row r="894" s="108" customFormat="1" ht="15.75" customHeight="1"/>
    <row r="895" s="108" customFormat="1" ht="15.75" customHeight="1"/>
    <row r="896" s="108" customFormat="1" ht="15.75" customHeight="1"/>
    <row r="897" s="108" customFormat="1" ht="15.75" customHeight="1"/>
    <row r="898" s="108" customFormat="1" ht="15.75" customHeight="1"/>
    <row r="899" s="108" customFormat="1" ht="15.75" customHeight="1"/>
    <row r="900" s="108" customFormat="1" ht="15.75" customHeight="1"/>
    <row r="901" s="108" customFormat="1" ht="15.75" customHeight="1"/>
    <row r="902" s="108" customFormat="1" ht="15.75" customHeight="1"/>
    <row r="903" s="108" customFormat="1" ht="15.75" customHeight="1"/>
    <row r="904" s="108" customFormat="1" ht="15.75" customHeight="1"/>
    <row r="905" s="108" customFormat="1" ht="15.75" customHeight="1"/>
    <row r="906" s="108" customFormat="1" ht="15.75" customHeight="1"/>
    <row r="907" s="108" customFormat="1" ht="15.75" customHeight="1"/>
    <row r="908" s="108" customFormat="1" ht="15.75" customHeight="1"/>
    <row r="909" s="108" customFormat="1" ht="15.75" customHeight="1"/>
    <row r="910" s="108" customFormat="1" ht="15.75" customHeight="1"/>
    <row r="911" s="108" customFormat="1" ht="15.75" customHeight="1"/>
    <row r="912" s="108" customFormat="1" ht="15.75" customHeight="1"/>
    <row r="913" s="108" customFormat="1" ht="15.75" customHeight="1"/>
    <row r="914" s="108" customFormat="1" ht="15.75" customHeight="1"/>
    <row r="915" s="108" customFormat="1" ht="15.75" customHeight="1"/>
    <row r="916" s="108" customFormat="1" ht="15.75" customHeight="1"/>
    <row r="917" s="108" customFormat="1" ht="15.75" customHeight="1"/>
    <row r="918" s="108" customFormat="1" ht="15.75" customHeight="1"/>
    <row r="919" s="108" customFormat="1" ht="15.75" customHeight="1"/>
    <row r="920" s="108" customFormat="1" ht="15.75" customHeight="1"/>
    <row r="921" s="108" customFormat="1" ht="15.75" customHeight="1"/>
    <row r="922" s="108" customFormat="1" ht="15.75" customHeight="1"/>
    <row r="923" s="108" customFormat="1" ht="15.75" customHeight="1"/>
    <row r="924" s="108" customFormat="1" ht="15.75" customHeight="1"/>
    <row r="925" s="108" customFormat="1" ht="15.75" customHeight="1"/>
    <row r="926" s="108" customFormat="1" ht="15.75" customHeight="1"/>
    <row r="927" s="108" customFormat="1" ht="15.75" customHeight="1"/>
    <row r="928" s="108" customFormat="1" ht="15.75" customHeight="1"/>
    <row r="929" s="108" customFormat="1" ht="15.75" customHeight="1"/>
    <row r="930" s="108" customFormat="1" ht="15.75" customHeight="1"/>
    <row r="931" s="108" customFormat="1" ht="15.75" customHeight="1"/>
    <row r="932" s="108" customFormat="1" ht="15.75" customHeight="1"/>
    <row r="933" s="108" customFormat="1" ht="15.75" customHeight="1"/>
    <row r="934" s="108" customFormat="1" ht="15.75" customHeight="1"/>
    <row r="935" s="108" customFormat="1" ht="15.75" customHeight="1"/>
    <row r="936" s="108" customFormat="1" ht="15.75" customHeight="1"/>
    <row r="937" s="108" customFormat="1" ht="15.75" customHeight="1"/>
    <row r="938" s="108" customFormat="1" ht="15.75" customHeight="1"/>
    <row r="939" s="108" customFormat="1" ht="15.75" customHeight="1"/>
    <row r="940" s="108" customFormat="1" ht="15.75" customHeight="1"/>
    <row r="941" s="108" customFormat="1" ht="15.75" customHeight="1"/>
    <row r="942" s="108" customFormat="1" ht="15.75" customHeight="1"/>
    <row r="943" s="108" customFormat="1" ht="15.75" customHeight="1"/>
    <row r="944" s="108" customFormat="1" ht="15.75" customHeight="1"/>
    <row r="945" s="108" customFormat="1" ht="15.75" customHeight="1"/>
    <row r="946" s="108" customFormat="1" ht="15.75" customHeight="1"/>
    <row r="947" s="108" customFormat="1" ht="15.75" customHeight="1"/>
    <row r="948" s="108" customFormat="1" ht="15.75" customHeight="1"/>
    <row r="949" s="108" customFormat="1" ht="15.75" customHeight="1"/>
    <row r="950" s="108" customFormat="1" ht="15.75" customHeight="1"/>
    <row r="951" s="108" customFormat="1" ht="15.75" customHeight="1"/>
    <row r="952" s="108" customFormat="1" ht="15.75" customHeight="1"/>
    <row r="953" s="108" customFormat="1" ht="15.75" customHeight="1"/>
    <row r="954" s="108" customFormat="1" ht="15.75" customHeight="1"/>
    <row r="955" s="108" customFormat="1" ht="15.75" customHeight="1"/>
    <row r="956" s="108" customFormat="1" ht="15.75" customHeight="1"/>
    <row r="957" s="108" customFormat="1" ht="15.75" customHeight="1"/>
    <row r="958" s="108" customFormat="1" ht="15.75" customHeight="1"/>
    <row r="959" s="108" customFormat="1" ht="15.75" customHeight="1"/>
    <row r="960" s="108" customFormat="1" ht="15.75" customHeight="1"/>
    <row r="961" s="108" customFormat="1" ht="15.75" customHeight="1"/>
    <row r="962" s="108" customFormat="1" ht="15.75" customHeight="1"/>
    <row r="963" s="108" customFormat="1" ht="15.75" customHeight="1"/>
    <row r="964" s="108" customFormat="1" ht="15.75" customHeight="1"/>
    <row r="965" s="108" customFormat="1" ht="15.75" customHeight="1"/>
    <row r="966" s="108" customFormat="1" ht="15.75" customHeight="1"/>
    <row r="967" s="108" customFormat="1" ht="15.75" customHeight="1"/>
    <row r="968" s="108" customFormat="1" ht="15.75" customHeight="1"/>
    <row r="969" s="108" customFormat="1" ht="15.75" customHeight="1"/>
    <row r="970" s="108" customFormat="1" ht="15.75" customHeight="1"/>
    <row r="971" s="108" customFormat="1" ht="15.75" customHeight="1"/>
    <row r="972" s="108" customFormat="1" ht="15.75" customHeight="1"/>
    <row r="973" s="108" customFormat="1" ht="15.75" customHeight="1"/>
    <row r="974" s="108" customFormat="1" ht="15.75" customHeight="1"/>
    <row r="975" s="108" customFormat="1" ht="15.75" customHeight="1"/>
    <row r="976" s="108" customFormat="1" ht="15.75" customHeight="1"/>
    <row r="977" s="108" customFormat="1" ht="15.75" customHeight="1"/>
    <row r="978" s="108" customFormat="1" ht="15.75" customHeight="1"/>
    <row r="979" s="108" customFormat="1" ht="15.75" customHeight="1"/>
    <row r="980" s="108" customFormat="1" ht="15.75" customHeight="1"/>
    <row r="981" s="108" customFormat="1" ht="15.75" customHeight="1"/>
    <row r="982" s="108" customFormat="1" ht="15.75" customHeight="1"/>
    <row r="983" s="108" customFormat="1" ht="15.75" customHeight="1"/>
    <row r="984" s="108" customFormat="1" ht="15.75" customHeight="1"/>
    <row r="985" s="108" customFormat="1" ht="15.75" customHeight="1"/>
    <row r="986" s="108" customFormat="1" ht="15.75" customHeight="1"/>
    <row r="987" s="108" customFormat="1" ht="15.75" customHeight="1"/>
    <row r="988" s="108" customFormat="1" ht="15.75" customHeight="1"/>
    <row r="989" s="108" customFormat="1" ht="15.75" customHeight="1"/>
    <row r="990" s="108" customFormat="1" ht="15.75" customHeight="1"/>
    <row r="991" s="108" customFormat="1" ht="15.75" customHeight="1"/>
    <row r="992" s="108" customFormat="1" ht="15.75" customHeight="1"/>
    <row r="993" s="108" customFormat="1" ht="15.75" customHeight="1"/>
    <row r="994" s="108" customFormat="1" ht="15.75" customHeight="1"/>
    <row r="995" s="108" customFormat="1" ht="15.75" customHeight="1"/>
    <row r="996" s="108" customFormat="1" ht="15.75" customHeight="1"/>
    <row r="997" s="108" customFormat="1" ht="15.75" customHeight="1"/>
    <row r="998" s="108" customFormat="1" ht="15.75" customHeight="1"/>
    <row r="999" s="108" customFormat="1" ht="15.75" customHeight="1"/>
    <row r="1000" s="108" customFormat="1" ht="15.75" customHeight="1"/>
  </sheetData>
  <mergeCells count="3">
    <mergeCell ref="A1:B1"/>
    <mergeCell ref="A3:A5"/>
    <mergeCell ref="A6:A7"/>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D88C5-C464-4991-87C3-4F070C3B44CE}">
  <sheetPr>
    <outlinePr summaryBelow="0" summaryRight="0"/>
  </sheetPr>
  <dimension ref="A1:W1000"/>
  <sheetViews>
    <sheetView workbookViewId="0">
      <selection activeCell="B15" sqref="B15"/>
    </sheetView>
  </sheetViews>
  <sheetFormatPr defaultColWidth="12.5703125" defaultRowHeight="15.6"/>
  <cols>
    <col min="1" max="1" width="140.85546875" style="146" customWidth="1"/>
    <col min="2" max="26" width="14.42578125" style="146" customWidth="1"/>
    <col min="27" max="16384" width="12.5703125" style="146"/>
  </cols>
  <sheetData>
    <row r="1" spans="1:23">
      <c r="A1" s="456" t="s">
        <v>833</v>
      </c>
      <c r="B1" s="511"/>
      <c r="C1" s="511"/>
      <c r="D1" s="511"/>
      <c r="E1" s="245"/>
      <c r="F1" s="245"/>
      <c r="G1" s="245"/>
      <c r="H1" s="245"/>
      <c r="I1" s="245"/>
      <c r="J1" s="245"/>
      <c r="K1" s="245"/>
      <c r="L1" s="245"/>
      <c r="M1" s="245"/>
      <c r="N1" s="245"/>
      <c r="O1" s="245"/>
      <c r="P1" s="245"/>
      <c r="Q1" s="245"/>
      <c r="R1" s="245"/>
      <c r="S1" s="245"/>
      <c r="T1" s="245"/>
      <c r="U1" s="245"/>
      <c r="V1" s="245"/>
      <c r="W1" s="245"/>
    </row>
    <row r="2" spans="1:23">
      <c r="A2" s="457" t="s">
        <v>81</v>
      </c>
      <c r="B2" s="457" t="s">
        <v>518</v>
      </c>
      <c r="C2" s="457" t="s">
        <v>83</v>
      </c>
      <c r="D2" s="457" t="s">
        <v>84</v>
      </c>
      <c r="E2" s="245"/>
      <c r="F2" s="245"/>
      <c r="G2" s="245"/>
      <c r="H2" s="245"/>
      <c r="I2" s="245"/>
      <c r="J2" s="245"/>
      <c r="K2" s="245"/>
      <c r="L2" s="245"/>
      <c r="M2" s="245"/>
      <c r="N2" s="245"/>
      <c r="O2" s="245"/>
      <c r="P2" s="245"/>
      <c r="Q2" s="245"/>
      <c r="R2" s="245"/>
      <c r="S2" s="245"/>
      <c r="T2" s="245"/>
      <c r="U2" s="245"/>
      <c r="V2" s="245"/>
      <c r="W2" s="245"/>
    </row>
    <row r="3" spans="1:23" ht="33" customHeight="1">
      <c r="A3" s="518"/>
      <c r="B3" s="518"/>
      <c r="C3" s="518"/>
      <c r="D3" s="518"/>
      <c r="E3" s="245"/>
      <c r="F3" s="245"/>
      <c r="G3" s="245"/>
      <c r="H3" s="245"/>
      <c r="I3" s="245"/>
      <c r="J3" s="245"/>
      <c r="K3" s="245"/>
      <c r="L3" s="245"/>
      <c r="M3" s="245"/>
      <c r="N3" s="245"/>
      <c r="O3" s="245"/>
      <c r="P3" s="245"/>
      <c r="Q3" s="245"/>
      <c r="R3" s="245"/>
      <c r="S3" s="245"/>
      <c r="T3" s="245"/>
      <c r="U3" s="245"/>
      <c r="V3" s="245"/>
      <c r="W3" s="245"/>
    </row>
    <row r="4" spans="1:23">
      <c r="A4" s="246" t="s">
        <v>834</v>
      </c>
      <c r="B4" s="247"/>
      <c r="C4" s="247"/>
      <c r="D4" s="247"/>
      <c r="E4" s="245"/>
      <c r="F4" s="245"/>
      <c r="G4" s="245"/>
      <c r="H4" s="245"/>
      <c r="I4" s="245"/>
      <c r="J4" s="245"/>
      <c r="K4" s="245"/>
      <c r="L4" s="245"/>
      <c r="M4" s="245"/>
      <c r="N4" s="245"/>
      <c r="O4" s="245"/>
      <c r="P4" s="245"/>
      <c r="Q4" s="245"/>
      <c r="R4" s="245"/>
      <c r="S4" s="245"/>
      <c r="T4" s="245"/>
      <c r="U4" s="245"/>
      <c r="V4" s="245"/>
      <c r="W4" s="245"/>
    </row>
    <row r="5" spans="1:23">
      <c r="A5" s="458" t="s">
        <v>835</v>
      </c>
      <c r="B5" s="512"/>
      <c r="C5" s="512"/>
      <c r="D5" s="513"/>
      <c r="E5" s="245"/>
      <c r="F5" s="245"/>
      <c r="G5" s="245"/>
      <c r="H5" s="245"/>
      <c r="I5" s="245"/>
      <c r="J5" s="245"/>
      <c r="K5" s="245"/>
      <c r="L5" s="245"/>
      <c r="M5" s="245"/>
      <c r="N5" s="245"/>
      <c r="O5" s="245"/>
      <c r="P5" s="245"/>
      <c r="Q5" s="245"/>
      <c r="R5" s="245"/>
      <c r="S5" s="245"/>
      <c r="T5" s="245"/>
      <c r="U5" s="245"/>
      <c r="V5" s="245"/>
      <c r="W5" s="245"/>
    </row>
    <row r="6" spans="1:23" ht="30.95">
      <c r="A6" s="248" t="s">
        <v>836</v>
      </c>
      <c r="B6" s="247"/>
      <c r="C6" s="247"/>
      <c r="D6" s="247"/>
      <c r="E6" s="245"/>
      <c r="F6" s="245"/>
      <c r="G6" s="245"/>
      <c r="H6" s="245"/>
      <c r="I6" s="245"/>
      <c r="J6" s="245"/>
      <c r="K6" s="245"/>
      <c r="L6" s="245"/>
      <c r="M6" s="245"/>
      <c r="N6" s="245"/>
      <c r="O6" s="245"/>
      <c r="P6" s="245"/>
      <c r="Q6" s="245"/>
      <c r="R6" s="245"/>
      <c r="S6" s="245"/>
      <c r="T6" s="245"/>
      <c r="U6" s="245"/>
      <c r="V6" s="245"/>
      <c r="W6" s="245"/>
    </row>
    <row r="7" spans="1:23">
      <c r="A7" s="248" t="s">
        <v>837</v>
      </c>
      <c r="B7" s="189"/>
      <c r="C7" s="189"/>
      <c r="D7" s="189"/>
      <c r="E7" s="245"/>
      <c r="F7" s="245"/>
      <c r="G7" s="245"/>
      <c r="H7" s="245"/>
      <c r="I7" s="245"/>
      <c r="J7" s="245"/>
      <c r="K7" s="245"/>
      <c r="L7" s="245"/>
      <c r="M7" s="245"/>
      <c r="N7" s="245"/>
      <c r="O7" s="245"/>
      <c r="P7" s="245"/>
      <c r="Q7" s="245"/>
      <c r="R7" s="245"/>
      <c r="S7" s="245"/>
      <c r="T7" s="245"/>
      <c r="U7" s="245"/>
      <c r="V7" s="245"/>
      <c r="W7" s="245"/>
    </row>
    <row r="8" spans="1:23">
      <c r="A8" s="458" t="s">
        <v>838</v>
      </c>
      <c r="B8" s="512"/>
      <c r="C8" s="512"/>
      <c r="D8" s="513"/>
      <c r="E8" s="245"/>
      <c r="F8" s="245"/>
      <c r="G8" s="245"/>
      <c r="H8" s="245"/>
      <c r="I8" s="245"/>
      <c r="J8" s="245"/>
      <c r="K8" s="245"/>
      <c r="L8" s="245"/>
      <c r="M8" s="245"/>
      <c r="N8" s="245"/>
      <c r="O8" s="245"/>
      <c r="P8" s="245"/>
      <c r="Q8" s="245"/>
      <c r="R8" s="245"/>
      <c r="S8" s="245"/>
      <c r="T8" s="245"/>
      <c r="U8" s="245"/>
      <c r="V8" s="245"/>
      <c r="W8" s="245"/>
    </row>
    <row r="9" spans="1:23">
      <c r="A9" s="249" t="s">
        <v>839</v>
      </c>
      <c r="B9" s="247"/>
      <c r="C9" s="247"/>
      <c r="D9" s="247"/>
      <c r="E9" s="245"/>
      <c r="F9" s="245"/>
      <c r="G9" s="245"/>
      <c r="H9" s="245"/>
      <c r="I9" s="245"/>
      <c r="J9" s="245"/>
      <c r="K9" s="245"/>
      <c r="L9" s="245"/>
      <c r="M9" s="245"/>
      <c r="N9" s="245"/>
      <c r="O9" s="245"/>
      <c r="P9" s="245"/>
      <c r="Q9" s="245"/>
      <c r="R9" s="245"/>
      <c r="S9" s="245"/>
      <c r="T9" s="245"/>
      <c r="U9" s="245"/>
      <c r="V9" s="245"/>
      <c r="W9" s="245"/>
    </row>
    <row r="10" spans="1:23">
      <c r="A10" s="458" t="s">
        <v>840</v>
      </c>
      <c r="B10" s="512"/>
      <c r="C10" s="512"/>
      <c r="D10" s="513"/>
      <c r="E10" s="245"/>
      <c r="F10" s="245"/>
      <c r="G10" s="245"/>
      <c r="H10" s="245"/>
      <c r="I10" s="245"/>
      <c r="J10" s="245"/>
      <c r="K10" s="245"/>
      <c r="L10" s="245"/>
      <c r="M10" s="245"/>
      <c r="N10" s="245"/>
      <c r="O10" s="245"/>
      <c r="P10" s="245"/>
      <c r="Q10" s="245"/>
      <c r="R10" s="245"/>
      <c r="S10" s="245"/>
      <c r="T10" s="245"/>
      <c r="U10" s="245"/>
      <c r="V10" s="245"/>
      <c r="W10" s="245"/>
    </row>
    <row r="11" spans="1:23" ht="30.95">
      <c r="A11" s="250" t="s">
        <v>841</v>
      </c>
      <c r="B11" s="247"/>
      <c r="C11" s="247"/>
      <c r="D11" s="247"/>
      <c r="E11" s="245"/>
      <c r="F11" s="245"/>
      <c r="G11" s="245"/>
      <c r="H11" s="245"/>
      <c r="I11" s="245"/>
      <c r="J11" s="245"/>
      <c r="K11" s="245"/>
      <c r="L11" s="245"/>
      <c r="M11" s="245"/>
      <c r="N11" s="245"/>
      <c r="O11" s="245"/>
      <c r="P11" s="245"/>
      <c r="Q11" s="245"/>
      <c r="R11" s="245"/>
      <c r="S11" s="245"/>
      <c r="T11" s="245"/>
      <c r="U11" s="245"/>
      <c r="V11" s="245"/>
      <c r="W11" s="245"/>
    </row>
    <row r="12" spans="1:23">
      <c r="A12" s="248" t="s">
        <v>589</v>
      </c>
      <c r="B12" s="189"/>
      <c r="C12" s="189"/>
      <c r="D12" s="189"/>
      <c r="E12" s="245"/>
      <c r="F12" s="245"/>
      <c r="G12" s="245"/>
      <c r="H12" s="245"/>
      <c r="I12" s="245"/>
      <c r="J12" s="245"/>
      <c r="K12" s="245"/>
      <c r="L12" s="245"/>
      <c r="M12" s="245"/>
      <c r="N12" s="245"/>
      <c r="O12" s="245"/>
      <c r="P12" s="245"/>
      <c r="Q12" s="245"/>
      <c r="R12" s="245"/>
      <c r="S12" s="245"/>
      <c r="T12" s="245"/>
      <c r="U12" s="245"/>
      <c r="V12" s="245"/>
      <c r="W12" s="245"/>
    </row>
    <row r="13" spans="1:23">
      <c r="A13" s="458" t="s">
        <v>633</v>
      </c>
      <c r="B13" s="512"/>
      <c r="C13" s="512"/>
      <c r="D13" s="513"/>
      <c r="E13" s="245"/>
      <c r="F13" s="245"/>
      <c r="G13" s="245"/>
      <c r="H13" s="245"/>
      <c r="I13" s="245"/>
      <c r="J13" s="245"/>
      <c r="K13" s="245"/>
      <c r="L13" s="245"/>
      <c r="M13" s="245"/>
      <c r="N13" s="245"/>
      <c r="O13" s="245"/>
      <c r="P13" s="245"/>
      <c r="Q13" s="245"/>
      <c r="R13" s="245"/>
      <c r="S13" s="245"/>
      <c r="T13" s="245"/>
      <c r="U13" s="245"/>
      <c r="V13" s="245"/>
      <c r="W13" s="245"/>
    </row>
    <row r="14" spans="1:23">
      <c r="A14" s="249" t="s">
        <v>117</v>
      </c>
      <c r="B14" s="247"/>
      <c r="C14" s="247"/>
      <c r="D14" s="247"/>
      <c r="E14" s="245"/>
      <c r="F14" s="245"/>
      <c r="G14" s="245"/>
      <c r="H14" s="245"/>
      <c r="I14" s="245"/>
      <c r="J14" s="245"/>
      <c r="K14" s="245"/>
      <c r="L14" s="245"/>
      <c r="M14" s="245"/>
      <c r="N14" s="245"/>
      <c r="O14" s="245"/>
      <c r="P14" s="245"/>
      <c r="Q14" s="245"/>
      <c r="R14" s="245"/>
      <c r="S14" s="245"/>
      <c r="T14" s="245"/>
      <c r="U14" s="245"/>
      <c r="V14" s="245"/>
      <c r="W14" s="245"/>
    </row>
    <row r="15" spans="1:23">
      <c r="A15" s="249" t="s">
        <v>700</v>
      </c>
      <c r="B15" s="247"/>
      <c r="C15" s="247"/>
      <c r="D15" s="247"/>
      <c r="E15" s="245"/>
      <c r="F15" s="245"/>
      <c r="G15" s="245"/>
      <c r="H15" s="245"/>
      <c r="I15" s="245"/>
      <c r="J15" s="245"/>
      <c r="K15" s="245"/>
      <c r="L15" s="245"/>
      <c r="M15" s="245"/>
      <c r="N15" s="245"/>
      <c r="O15" s="245"/>
      <c r="P15" s="245"/>
      <c r="Q15" s="245"/>
      <c r="R15" s="245"/>
      <c r="S15" s="245"/>
      <c r="T15" s="245"/>
      <c r="U15" s="245"/>
      <c r="V15" s="245"/>
      <c r="W15" s="245"/>
    </row>
    <row r="16" spans="1:23">
      <c r="A16" s="249" t="s">
        <v>842</v>
      </c>
      <c r="B16" s="247"/>
      <c r="C16" s="247"/>
      <c r="D16" s="247"/>
      <c r="E16" s="245"/>
      <c r="F16" s="245"/>
      <c r="G16" s="245"/>
      <c r="H16" s="245"/>
      <c r="I16" s="245"/>
      <c r="J16" s="245"/>
      <c r="K16" s="245"/>
      <c r="L16" s="245"/>
      <c r="M16" s="245"/>
      <c r="N16" s="245"/>
      <c r="O16" s="245"/>
      <c r="P16" s="245"/>
      <c r="Q16" s="245"/>
      <c r="R16" s="245"/>
      <c r="S16" s="245"/>
      <c r="T16" s="245"/>
      <c r="U16" s="245"/>
      <c r="V16" s="245"/>
      <c r="W16" s="245"/>
    </row>
    <row r="17" spans="1:23">
      <c r="A17" s="458" t="s">
        <v>556</v>
      </c>
      <c r="B17" s="512"/>
      <c r="C17" s="512"/>
      <c r="D17" s="513"/>
      <c r="E17" s="245"/>
      <c r="F17" s="245"/>
      <c r="G17" s="245"/>
      <c r="H17" s="245"/>
      <c r="I17" s="245"/>
      <c r="J17" s="245"/>
      <c r="K17" s="245"/>
      <c r="L17" s="245"/>
      <c r="M17" s="245"/>
      <c r="N17" s="245"/>
      <c r="O17" s="245"/>
      <c r="P17" s="245"/>
      <c r="Q17" s="245"/>
      <c r="R17" s="245"/>
      <c r="S17" s="245"/>
      <c r="T17" s="245"/>
      <c r="U17" s="245"/>
      <c r="V17" s="245"/>
      <c r="W17" s="245"/>
    </row>
    <row r="18" spans="1:23">
      <c r="A18" s="248" t="s">
        <v>843</v>
      </c>
      <c r="B18" s="189"/>
      <c r="C18" s="189"/>
      <c r="D18" s="189"/>
      <c r="E18" s="245"/>
      <c r="F18" s="245"/>
      <c r="G18" s="245"/>
      <c r="H18" s="245"/>
      <c r="I18" s="245"/>
      <c r="J18" s="245"/>
      <c r="K18" s="245"/>
      <c r="L18" s="245"/>
      <c r="M18" s="245"/>
      <c r="N18" s="245"/>
      <c r="O18" s="245"/>
      <c r="P18" s="245"/>
      <c r="Q18" s="245"/>
      <c r="R18" s="245"/>
      <c r="S18" s="245"/>
      <c r="T18" s="245"/>
      <c r="U18" s="245"/>
      <c r="V18" s="245"/>
      <c r="W18" s="245"/>
    </row>
    <row r="19" spans="1:23">
      <c r="A19" s="248" t="s">
        <v>844</v>
      </c>
      <c r="B19" s="189"/>
      <c r="C19" s="189"/>
      <c r="D19" s="189"/>
      <c r="E19" s="245"/>
      <c r="F19" s="245"/>
      <c r="G19" s="245"/>
      <c r="H19" s="245"/>
      <c r="I19" s="245"/>
      <c r="J19" s="245"/>
      <c r="K19" s="245"/>
      <c r="L19" s="245"/>
      <c r="M19" s="245"/>
      <c r="N19" s="245"/>
      <c r="O19" s="245"/>
      <c r="P19" s="245"/>
      <c r="Q19" s="245"/>
      <c r="R19" s="245"/>
      <c r="S19" s="245"/>
      <c r="T19" s="245"/>
      <c r="U19" s="245"/>
      <c r="V19" s="245"/>
      <c r="W19" s="245"/>
    </row>
    <row r="20" spans="1:23">
      <c r="A20" s="248" t="s">
        <v>845</v>
      </c>
      <c r="B20" s="189"/>
      <c r="C20" s="189"/>
      <c r="D20" s="189"/>
      <c r="E20" s="245"/>
      <c r="F20" s="245"/>
      <c r="G20" s="245"/>
      <c r="H20" s="245"/>
      <c r="I20" s="245"/>
      <c r="J20" s="245"/>
      <c r="K20" s="245"/>
      <c r="L20" s="245"/>
      <c r="M20" s="245"/>
      <c r="N20" s="245"/>
      <c r="O20" s="245"/>
      <c r="P20" s="245"/>
      <c r="Q20" s="245"/>
      <c r="R20" s="245"/>
      <c r="S20" s="245"/>
      <c r="T20" s="245"/>
      <c r="U20" s="245"/>
      <c r="V20" s="245"/>
      <c r="W20" s="245"/>
    </row>
    <row r="21" spans="1:23">
      <c r="A21" s="249" t="s">
        <v>846</v>
      </c>
      <c r="B21" s="247"/>
      <c r="C21" s="247"/>
      <c r="D21" s="247"/>
      <c r="E21" s="245"/>
      <c r="F21" s="245"/>
      <c r="G21" s="245"/>
      <c r="H21" s="245"/>
      <c r="I21" s="245"/>
      <c r="J21" s="245"/>
      <c r="K21" s="245"/>
      <c r="L21" s="245"/>
      <c r="M21" s="245"/>
      <c r="N21" s="245"/>
      <c r="O21" s="245"/>
      <c r="P21" s="245"/>
      <c r="Q21" s="245"/>
      <c r="R21" s="245"/>
      <c r="S21" s="245"/>
      <c r="T21" s="245"/>
      <c r="U21" s="245"/>
      <c r="V21" s="245"/>
      <c r="W21" s="245"/>
    </row>
    <row r="22" spans="1:23" ht="30.95">
      <c r="A22" s="248" t="s">
        <v>847</v>
      </c>
      <c r="B22" s="189"/>
      <c r="C22" s="189"/>
      <c r="D22" s="189"/>
      <c r="E22" s="245"/>
      <c r="F22" s="245"/>
      <c r="G22" s="245"/>
      <c r="H22" s="245"/>
      <c r="I22" s="245"/>
      <c r="J22" s="245"/>
      <c r="K22" s="245"/>
      <c r="L22" s="245"/>
      <c r="M22" s="245"/>
      <c r="N22" s="245"/>
      <c r="O22" s="245"/>
      <c r="P22" s="245"/>
      <c r="Q22" s="245"/>
      <c r="R22" s="245"/>
      <c r="S22" s="245"/>
      <c r="T22" s="245"/>
      <c r="U22" s="245"/>
      <c r="V22" s="245"/>
      <c r="W22" s="245"/>
    </row>
    <row r="23" spans="1:23">
      <c r="A23" s="251" t="s">
        <v>848</v>
      </c>
      <c r="B23" s="454">
        <f>SUM(B4,B6:B7,B9,B11:B12,B14:B16,B18:B22)</f>
        <v>0</v>
      </c>
      <c r="C23" s="512"/>
      <c r="D23" s="513"/>
      <c r="E23" s="245"/>
      <c r="F23" s="245"/>
      <c r="G23" s="245"/>
      <c r="H23" s="245"/>
      <c r="I23" s="245"/>
      <c r="J23" s="245"/>
      <c r="K23" s="245"/>
      <c r="L23" s="245"/>
      <c r="M23" s="245"/>
      <c r="N23" s="245"/>
      <c r="O23" s="245"/>
      <c r="P23" s="245"/>
      <c r="Q23" s="245"/>
      <c r="R23" s="245"/>
      <c r="S23" s="245"/>
      <c r="T23" s="245"/>
    </row>
    <row r="24" spans="1:23">
      <c r="A24" s="252" t="s">
        <v>338</v>
      </c>
      <c r="B24" s="455">
        <f>B23/14*100</f>
        <v>0</v>
      </c>
      <c r="C24" s="514"/>
      <c r="D24" s="515"/>
      <c r="E24" s="245"/>
      <c r="F24" s="245"/>
      <c r="G24" s="245"/>
      <c r="H24" s="245"/>
      <c r="I24" s="245"/>
      <c r="J24" s="245"/>
      <c r="K24" s="245"/>
      <c r="L24" s="245"/>
      <c r="M24" s="245"/>
      <c r="N24" s="245"/>
      <c r="O24" s="245"/>
      <c r="P24" s="245"/>
      <c r="Q24" s="245"/>
      <c r="R24" s="245"/>
      <c r="S24" s="245"/>
      <c r="T24" s="245"/>
    </row>
    <row r="25" spans="1:23">
      <c r="A25" s="252" t="s">
        <v>139</v>
      </c>
      <c r="B25" s="451" t="s">
        <v>734</v>
      </c>
      <c r="C25" s="512"/>
      <c r="D25" s="513"/>
      <c r="E25" s="245"/>
      <c r="F25" s="245"/>
      <c r="G25" s="245"/>
      <c r="H25" s="245"/>
      <c r="I25" s="245"/>
      <c r="J25" s="245"/>
      <c r="K25" s="245"/>
      <c r="L25" s="245"/>
      <c r="M25" s="245"/>
      <c r="N25" s="245"/>
      <c r="O25" s="245"/>
      <c r="P25" s="245"/>
      <c r="Q25" s="245"/>
      <c r="R25" s="245"/>
      <c r="S25" s="245"/>
      <c r="T25" s="245"/>
    </row>
    <row r="26" spans="1:23">
      <c r="A26" s="245"/>
      <c r="B26" s="245"/>
      <c r="C26" s="245"/>
      <c r="D26" s="245"/>
      <c r="E26" s="245"/>
      <c r="F26" s="245"/>
      <c r="G26" s="245"/>
      <c r="H26" s="245"/>
      <c r="I26" s="245"/>
      <c r="J26" s="245"/>
      <c r="K26" s="245"/>
      <c r="L26" s="245"/>
      <c r="M26" s="245"/>
      <c r="N26" s="245"/>
      <c r="O26" s="245"/>
      <c r="P26" s="245"/>
      <c r="Q26" s="245"/>
      <c r="R26" s="245"/>
      <c r="S26" s="245"/>
      <c r="T26" s="245"/>
    </row>
    <row r="27" spans="1:23">
      <c r="A27" s="456" t="s">
        <v>849</v>
      </c>
      <c r="B27" s="511"/>
      <c r="C27" s="511"/>
      <c r="D27" s="511"/>
      <c r="E27" s="245"/>
      <c r="F27" s="245"/>
      <c r="G27" s="245"/>
      <c r="H27" s="245"/>
      <c r="I27" s="245"/>
      <c r="J27" s="245"/>
      <c r="K27" s="245"/>
      <c r="L27" s="245"/>
      <c r="M27" s="245"/>
      <c r="N27" s="245"/>
      <c r="O27" s="245"/>
      <c r="P27" s="245"/>
      <c r="Q27" s="245"/>
      <c r="R27" s="245"/>
      <c r="S27" s="245"/>
      <c r="T27" s="245"/>
    </row>
    <row r="28" spans="1:23">
      <c r="A28" s="457" t="s">
        <v>81</v>
      </c>
      <c r="B28" s="457" t="s">
        <v>518</v>
      </c>
      <c r="C28" s="457" t="s">
        <v>83</v>
      </c>
      <c r="D28" s="457" t="s">
        <v>84</v>
      </c>
      <c r="E28" s="245"/>
      <c r="F28" s="245"/>
      <c r="G28" s="245"/>
      <c r="H28" s="245"/>
      <c r="I28" s="245"/>
      <c r="J28" s="245"/>
      <c r="K28" s="245"/>
      <c r="L28" s="245"/>
      <c r="M28" s="245"/>
      <c r="N28" s="245"/>
      <c r="O28" s="245"/>
      <c r="P28" s="245"/>
      <c r="Q28" s="245"/>
      <c r="R28" s="245"/>
      <c r="S28" s="245"/>
      <c r="T28" s="245"/>
    </row>
    <row r="29" spans="1:23">
      <c r="A29" s="518"/>
      <c r="B29" s="518"/>
      <c r="C29" s="518"/>
      <c r="D29" s="518"/>
      <c r="E29" s="245"/>
      <c r="F29" s="245"/>
      <c r="G29" s="245"/>
      <c r="H29" s="245"/>
      <c r="I29" s="245"/>
      <c r="J29" s="245"/>
      <c r="K29" s="245"/>
      <c r="L29" s="245"/>
      <c r="M29" s="245"/>
      <c r="N29" s="245"/>
      <c r="O29" s="245"/>
      <c r="P29" s="245"/>
      <c r="Q29" s="245"/>
      <c r="R29" s="245"/>
      <c r="S29" s="245"/>
      <c r="T29" s="245"/>
    </row>
    <row r="30" spans="1:23" ht="30.95">
      <c r="A30" s="142" t="s">
        <v>850</v>
      </c>
      <c r="B30" s="247"/>
      <c r="C30" s="247"/>
      <c r="D30" s="247"/>
      <c r="E30" s="245"/>
      <c r="F30" s="245"/>
      <c r="G30" s="245"/>
      <c r="H30" s="245"/>
      <c r="I30" s="245"/>
      <c r="J30" s="245"/>
      <c r="K30" s="245"/>
      <c r="L30" s="245"/>
      <c r="M30" s="245"/>
      <c r="N30" s="245"/>
      <c r="O30" s="245"/>
      <c r="P30" s="245"/>
      <c r="Q30" s="245"/>
      <c r="R30" s="245"/>
      <c r="S30" s="245"/>
      <c r="T30" s="245"/>
    </row>
    <row r="31" spans="1:23">
      <c r="A31" s="453" t="s">
        <v>838</v>
      </c>
      <c r="B31" s="512"/>
      <c r="C31" s="512"/>
      <c r="D31" s="513"/>
      <c r="E31" s="245"/>
      <c r="F31" s="245"/>
      <c r="G31" s="245"/>
      <c r="H31" s="245"/>
      <c r="I31" s="245"/>
      <c r="J31" s="245"/>
      <c r="K31" s="245"/>
      <c r="L31" s="245"/>
      <c r="M31" s="245"/>
      <c r="N31" s="245"/>
      <c r="O31" s="245"/>
      <c r="P31" s="245"/>
      <c r="Q31" s="245"/>
      <c r="R31" s="245"/>
      <c r="S31" s="245"/>
      <c r="T31" s="245"/>
      <c r="U31" s="245"/>
      <c r="V31" s="245"/>
      <c r="W31" s="245"/>
    </row>
    <row r="32" spans="1:23">
      <c r="A32" s="253" t="s">
        <v>851</v>
      </c>
      <c r="B32" s="247"/>
      <c r="C32" s="247"/>
      <c r="D32" s="247"/>
      <c r="E32" s="245"/>
      <c r="F32" s="245"/>
      <c r="G32" s="245"/>
      <c r="H32" s="245"/>
      <c r="I32" s="245"/>
      <c r="J32" s="245"/>
      <c r="K32" s="245"/>
      <c r="L32" s="245"/>
      <c r="M32" s="245"/>
      <c r="N32" s="245"/>
      <c r="O32" s="245"/>
      <c r="P32" s="245"/>
      <c r="Q32" s="245"/>
      <c r="R32" s="245"/>
      <c r="S32" s="245"/>
      <c r="T32" s="245"/>
      <c r="U32" s="245"/>
      <c r="V32" s="245"/>
      <c r="W32" s="245"/>
    </row>
    <row r="33" spans="1:23">
      <c r="A33" s="144" t="s">
        <v>852</v>
      </c>
      <c r="B33" s="189"/>
      <c r="C33" s="189"/>
      <c r="D33" s="189"/>
      <c r="E33" s="245"/>
      <c r="F33" s="245"/>
      <c r="G33" s="245"/>
      <c r="H33" s="245"/>
      <c r="I33" s="245"/>
      <c r="J33" s="245"/>
      <c r="K33" s="245"/>
      <c r="L33" s="245"/>
      <c r="M33" s="245"/>
      <c r="N33" s="245"/>
      <c r="O33" s="245"/>
      <c r="P33" s="245"/>
      <c r="Q33" s="245"/>
      <c r="R33" s="245"/>
      <c r="S33" s="245"/>
      <c r="T33" s="245"/>
      <c r="U33" s="245"/>
      <c r="V33" s="245"/>
      <c r="W33" s="245"/>
    </row>
    <row r="34" spans="1:23">
      <c r="A34" s="453" t="s">
        <v>840</v>
      </c>
      <c r="B34" s="512"/>
      <c r="C34" s="512"/>
      <c r="D34" s="513"/>
      <c r="E34" s="245"/>
      <c r="F34" s="245"/>
      <c r="G34" s="245"/>
      <c r="H34" s="245"/>
      <c r="I34" s="245"/>
      <c r="J34" s="245"/>
      <c r="K34" s="245"/>
      <c r="L34" s="245"/>
      <c r="M34" s="245"/>
      <c r="N34" s="245"/>
      <c r="O34" s="245"/>
      <c r="P34" s="245"/>
      <c r="Q34" s="245"/>
      <c r="R34" s="245"/>
      <c r="S34" s="245"/>
      <c r="T34" s="245"/>
      <c r="U34" s="245"/>
      <c r="V34" s="245"/>
      <c r="W34" s="245"/>
    </row>
    <row r="35" spans="1:23" ht="30.95">
      <c r="A35" s="253" t="s">
        <v>853</v>
      </c>
      <c r="B35" s="247"/>
      <c r="C35" s="247"/>
      <c r="D35" s="247"/>
      <c r="E35" s="245"/>
      <c r="F35" s="245"/>
      <c r="G35" s="245"/>
      <c r="H35" s="245"/>
      <c r="I35" s="245"/>
      <c r="J35" s="245"/>
      <c r="K35" s="245"/>
      <c r="L35" s="245"/>
      <c r="M35" s="245"/>
      <c r="N35" s="245"/>
      <c r="O35" s="245"/>
      <c r="P35" s="245"/>
      <c r="Q35" s="245"/>
      <c r="R35" s="245"/>
      <c r="S35" s="245"/>
      <c r="T35" s="245"/>
      <c r="U35" s="245"/>
      <c r="V35" s="245"/>
      <c r="W35" s="245"/>
    </row>
    <row r="36" spans="1:23">
      <c r="A36" s="144" t="s">
        <v>589</v>
      </c>
      <c r="B36" s="189"/>
      <c r="C36" s="189"/>
      <c r="D36" s="189"/>
      <c r="E36" s="245"/>
      <c r="F36" s="245"/>
      <c r="G36" s="245"/>
      <c r="H36" s="245"/>
      <c r="I36" s="245"/>
      <c r="J36" s="245"/>
      <c r="K36" s="245"/>
      <c r="L36" s="245"/>
      <c r="M36" s="245"/>
      <c r="N36" s="245"/>
      <c r="O36" s="245"/>
      <c r="P36" s="245"/>
      <c r="Q36" s="245"/>
      <c r="R36" s="245"/>
      <c r="S36" s="245"/>
      <c r="T36" s="245"/>
      <c r="U36" s="245"/>
      <c r="V36" s="245"/>
      <c r="W36" s="245"/>
    </row>
    <row r="37" spans="1:23">
      <c r="A37" s="144" t="s">
        <v>854</v>
      </c>
      <c r="B37" s="189"/>
      <c r="C37" s="189"/>
      <c r="D37" s="189"/>
      <c r="E37" s="245"/>
      <c r="F37" s="245"/>
      <c r="G37" s="245"/>
      <c r="H37" s="245"/>
      <c r="I37" s="245"/>
      <c r="J37" s="245"/>
      <c r="K37" s="245"/>
      <c r="L37" s="245"/>
      <c r="M37" s="245"/>
      <c r="N37" s="245"/>
      <c r="O37" s="245"/>
      <c r="P37" s="245"/>
      <c r="Q37" s="245"/>
      <c r="R37" s="245"/>
      <c r="S37" s="245"/>
      <c r="T37" s="245"/>
      <c r="U37" s="245"/>
      <c r="V37" s="245"/>
      <c r="W37" s="245"/>
    </row>
    <row r="38" spans="1:23">
      <c r="A38" s="428" t="s">
        <v>633</v>
      </c>
      <c r="B38" s="512"/>
      <c r="C38" s="512"/>
      <c r="D38" s="513"/>
      <c r="E38" s="245"/>
      <c r="F38" s="245"/>
      <c r="G38" s="245"/>
      <c r="H38" s="245"/>
      <c r="I38" s="245"/>
      <c r="J38" s="245"/>
      <c r="K38" s="245"/>
      <c r="L38" s="245"/>
      <c r="M38" s="245"/>
      <c r="N38" s="245"/>
      <c r="O38" s="245"/>
      <c r="P38" s="245"/>
      <c r="Q38" s="245"/>
      <c r="R38" s="245"/>
      <c r="S38" s="245"/>
      <c r="T38" s="245"/>
      <c r="U38" s="245"/>
      <c r="V38" s="245"/>
      <c r="W38" s="245"/>
    </row>
    <row r="39" spans="1:23">
      <c r="A39" s="253" t="s">
        <v>168</v>
      </c>
      <c r="B39" s="247"/>
      <c r="C39" s="247"/>
      <c r="D39" s="247"/>
      <c r="E39" s="245"/>
      <c r="F39" s="245"/>
      <c r="G39" s="245"/>
      <c r="H39" s="245"/>
      <c r="I39" s="245"/>
      <c r="J39" s="245"/>
      <c r="K39" s="245"/>
      <c r="L39" s="245"/>
      <c r="M39" s="245"/>
      <c r="N39" s="245"/>
      <c r="O39" s="245"/>
      <c r="P39" s="245"/>
      <c r="Q39" s="245"/>
      <c r="R39" s="245"/>
      <c r="S39" s="245"/>
      <c r="T39" s="245"/>
      <c r="U39" s="245"/>
      <c r="V39" s="245"/>
      <c r="W39" s="245"/>
    </row>
    <row r="40" spans="1:23">
      <c r="A40" s="253" t="s">
        <v>855</v>
      </c>
      <c r="B40" s="247"/>
      <c r="C40" s="247"/>
      <c r="D40" s="247"/>
      <c r="E40" s="245"/>
      <c r="F40" s="245"/>
      <c r="G40" s="245"/>
      <c r="H40" s="245"/>
      <c r="I40" s="245"/>
      <c r="J40" s="245"/>
      <c r="K40" s="245"/>
      <c r="L40" s="245"/>
      <c r="M40" s="245"/>
      <c r="N40" s="245"/>
      <c r="O40" s="245"/>
      <c r="P40" s="245"/>
      <c r="Q40" s="245"/>
      <c r="R40" s="245"/>
      <c r="S40" s="245"/>
      <c r="T40" s="245"/>
      <c r="U40" s="245"/>
      <c r="V40" s="245"/>
      <c r="W40" s="245"/>
    </row>
    <row r="41" spans="1:23">
      <c r="A41" s="144" t="s">
        <v>856</v>
      </c>
      <c r="B41" s="189"/>
      <c r="C41" s="189"/>
      <c r="D41" s="189"/>
      <c r="E41" s="245"/>
      <c r="F41" s="245"/>
      <c r="G41" s="245"/>
      <c r="H41" s="245"/>
      <c r="I41" s="245"/>
      <c r="J41" s="245"/>
      <c r="K41" s="245"/>
      <c r="L41" s="245"/>
      <c r="M41" s="245"/>
      <c r="N41" s="245"/>
      <c r="O41" s="245"/>
      <c r="P41" s="245"/>
      <c r="Q41" s="245"/>
      <c r="R41" s="245"/>
      <c r="S41" s="245"/>
      <c r="T41" s="245"/>
      <c r="U41" s="245"/>
      <c r="V41" s="245"/>
      <c r="W41" s="245"/>
    </row>
    <row r="42" spans="1:23">
      <c r="A42" s="453" t="s">
        <v>556</v>
      </c>
      <c r="B42" s="512"/>
      <c r="C42" s="512"/>
      <c r="D42" s="513"/>
      <c r="E42" s="245"/>
      <c r="F42" s="245"/>
      <c r="G42" s="245"/>
      <c r="H42" s="245"/>
      <c r="I42" s="245"/>
      <c r="J42" s="245"/>
      <c r="K42" s="245"/>
      <c r="L42" s="245"/>
      <c r="M42" s="245"/>
      <c r="N42" s="245"/>
      <c r="O42" s="245"/>
      <c r="P42" s="245"/>
      <c r="Q42" s="245"/>
      <c r="R42" s="245"/>
      <c r="S42" s="245"/>
      <c r="T42" s="245"/>
      <c r="U42" s="245"/>
      <c r="V42" s="245"/>
      <c r="W42" s="245"/>
    </row>
    <row r="43" spans="1:23">
      <c r="A43" s="253" t="s">
        <v>843</v>
      </c>
      <c r="B43" s="247"/>
      <c r="C43" s="247"/>
      <c r="D43" s="247"/>
      <c r="E43" s="245"/>
      <c r="F43" s="245"/>
      <c r="G43" s="245"/>
      <c r="H43" s="245"/>
      <c r="I43" s="245"/>
      <c r="J43" s="245"/>
      <c r="K43" s="245"/>
      <c r="L43" s="245"/>
      <c r="M43" s="245"/>
      <c r="N43" s="245"/>
      <c r="O43" s="245"/>
      <c r="P43" s="245"/>
      <c r="Q43" s="245"/>
      <c r="R43" s="245"/>
      <c r="S43" s="245"/>
      <c r="T43" s="245"/>
      <c r="U43" s="245"/>
      <c r="V43" s="245"/>
      <c r="W43" s="245"/>
    </row>
    <row r="44" spans="1:23" ht="30.95">
      <c r="A44" s="144" t="s">
        <v>857</v>
      </c>
      <c r="B44" s="189"/>
      <c r="C44" s="189"/>
      <c r="D44" s="189"/>
      <c r="E44" s="245"/>
      <c r="F44" s="245"/>
      <c r="G44" s="245"/>
      <c r="H44" s="245"/>
      <c r="I44" s="245"/>
      <c r="J44" s="245"/>
      <c r="K44" s="245"/>
      <c r="L44" s="245"/>
      <c r="M44" s="245"/>
      <c r="N44" s="245"/>
      <c r="O44" s="245"/>
      <c r="P44" s="245"/>
      <c r="Q44" s="245"/>
      <c r="R44" s="245"/>
      <c r="S44" s="245"/>
      <c r="T44" s="245"/>
      <c r="U44" s="245"/>
      <c r="V44" s="245"/>
      <c r="W44" s="245"/>
    </row>
    <row r="45" spans="1:23">
      <c r="A45" s="253" t="s">
        <v>846</v>
      </c>
      <c r="B45" s="247"/>
      <c r="C45" s="247"/>
      <c r="D45" s="247"/>
      <c r="E45" s="245"/>
      <c r="F45" s="245"/>
      <c r="G45" s="245"/>
      <c r="H45" s="245"/>
      <c r="I45" s="245"/>
      <c r="J45" s="245"/>
      <c r="K45" s="245"/>
      <c r="L45" s="245"/>
      <c r="M45" s="245"/>
      <c r="N45" s="245"/>
      <c r="O45" s="245"/>
      <c r="P45" s="245"/>
      <c r="Q45" s="245"/>
      <c r="R45" s="245"/>
      <c r="S45" s="245"/>
      <c r="T45" s="245"/>
      <c r="U45" s="245"/>
      <c r="V45" s="245"/>
      <c r="W45" s="245"/>
    </row>
    <row r="46" spans="1:23">
      <c r="A46" s="144" t="s">
        <v>858</v>
      </c>
      <c r="B46" s="189"/>
      <c r="C46" s="189"/>
      <c r="D46" s="189"/>
      <c r="E46" s="245"/>
      <c r="F46" s="245"/>
      <c r="G46" s="245"/>
      <c r="H46" s="245"/>
      <c r="I46" s="245"/>
      <c r="J46" s="245"/>
      <c r="K46" s="245"/>
      <c r="L46" s="245"/>
      <c r="M46" s="245"/>
      <c r="N46" s="245"/>
      <c r="O46" s="245"/>
      <c r="P46" s="245"/>
      <c r="Q46" s="245"/>
      <c r="R46" s="245"/>
      <c r="S46" s="245"/>
      <c r="T46" s="245"/>
      <c r="U46" s="245"/>
      <c r="V46" s="245"/>
      <c r="W46" s="245"/>
    </row>
    <row r="47" spans="1:23">
      <c r="A47" s="251" t="s">
        <v>859</v>
      </c>
      <c r="B47" s="454">
        <f>SUM(B30,B32:B33,B35:B37,B39:B41,B43:B46)</f>
        <v>0</v>
      </c>
      <c r="C47" s="512"/>
      <c r="D47" s="513"/>
      <c r="E47" s="245"/>
      <c r="F47" s="245"/>
      <c r="G47" s="245"/>
      <c r="H47" s="245"/>
      <c r="I47" s="245"/>
      <c r="J47" s="245"/>
      <c r="K47" s="245"/>
      <c r="L47" s="245"/>
      <c r="M47" s="245"/>
      <c r="N47" s="245"/>
      <c r="O47" s="245"/>
      <c r="P47" s="245"/>
      <c r="Q47" s="245"/>
      <c r="R47" s="245"/>
      <c r="S47" s="245"/>
      <c r="T47" s="245"/>
    </row>
    <row r="48" spans="1:23">
      <c r="A48" s="252" t="s">
        <v>338</v>
      </c>
      <c r="B48" s="455">
        <f>B47/13*100</f>
        <v>0</v>
      </c>
      <c r="C48" s="514"/>
      <c r="D48" s="515"/>
      <c r="E48" s="245"/>
      <c r="F48" s="245"/>
      <c r="G48" s="245"/>
      <c r="H48" s="245"/>
      <c r="I48" s="245"/>
      <c r="J48" s="245"/>
      <c r="K48" s="245"/>
      <c r="L48" s="245"/>
      <c r="M48" s="245"/>
      <c r="N48" s="245"/>
      <c r="O48" s="245"/>
      <c r="P48" s="245"/>
      <c r="Q48" s="245"/>
      <c r="R48" s="245"/>
      <c r="S48" s="245"/>
      <c r="T48" s="245"/>
    </row>
    <row r="49" spans="1:23">
      <c r="A49" s="252" t="s">
        <v>139</v>
      </c>
      <c r="B49" s="451" t="s">
        <v>734</v>
      </c>
      <c r="C49" s="512"/>
      <c r="D49" s="513"/>
      <c r="E49" s="245"/>
      <c r="F49" s="245"/>
      <c r="G49" s="245"/>
      <c r="H49" s="245"/>
      <c r="I49" s="245"/>
      <c r="J49" s="245"/>
      <c r="K49" s="245"/>
      <c r="L49" s="245"/>
      <c r="M49" s="245"/>
      <c r="N49" s="245"/>
      <c r="O49" s="245"/>
      <c r="P49" s="245"/>
      <c r="Q49" s="245"/>
      <c r="R49" s="245"/>
      <c r="S49" s="245"/>
      <c r="T49" s="245"/>
    </row>
    <row r="50" spans="1:23">
      <c r="A50" s="245"/>
      <c r="B50" s="245"/>
      <c r="C50" s="245"/>
      <c r="D50" s="245"/>
      <c r="E50" s="245"/>
      <c r="F50" s="245"/>
      <c r="G50" s="245"/>
      <c r="H50" s="245"/>
      <c r="I50" s="245"/>
      <c r="J50" s="245"/>
      <c r="K50" s="245"/>
      <c r="L50" s="245"/>
      <c r="M50" s="245"/>
      <c r="N50" s="245"/>
      <c r="O50" s="245"/>
      <c r="P50" s="245"/>
      <c r="Q50" s="245"/>
      <c r="R50" s="245"/>
      <c r="S50" s="245"/>
      <c r="T50" s="245"/>
    </row>
    <row r="51" spans="1:23">
      <c r="A51" s="456" t="s">
        <v>860</v>
      </c>
      <c r="B51" s="511"/>
      <c r="C51" s="511"/>
      <c r="D51" s="511"/>
      <c r="E51" s="245"/>
      <c r="F51" s="245"/>
      <c r="G51" s="245"/>
      <c r="H51" s="245"/>
      <c r="I51" s="245"/>
      <c r="J51" s="245"/>
      <c r="K51" s="245"/>
      <c r="L51" s="245"/>
      <c r="M51" s="245"/>
      <c r="N51" s="245"/>
      <c r="O51" s="245"/>
      <c r="P51" s="245"/>
      <c r="Q51" s="245"/>
      <c r="R51" s="245"/>
      <c r="S51" s="245"/>
      <c r="T51" s="245"/>
    </row>
    <row r="52" spans="1:23">
      <c r="A52" s="457" t="s">
        <v>81</v>
      </c>
      <c r="B52" s="457" t="s">
        <v>518</v>
      </c>
      <c r="C52" s="457" t="s">
        <v>83</v>
      </c>
      <c r="D52" s="457" t="s">
        <v>84</v>
      </c>
      <c r="E52" s="245"/>
      <c r="F52" s="245"/>
      <c r="G52" s="245"/>
      <c r="H52" s="245"/>
      <c r="I52" s="245"/>
      <c r="J52" s="245"/>
      <c r="K52" s="245"/>
      <c r="L52" s="245"/>
      <c r="M52" s="245"/>
      <c r="N52" s="245"/>
      <c r="O52" s="245"/>
      <c r="P52" s="245"/>
      <c r="Q52" s="245"/>
      <c r="R52" s="245"/>
      <c r="S52" s="245"/>
      <c r="T52" s="245"/>
    </row>
    <row r="53" spans="1:23">
      <c r="A53" s="518"/>
      <c r="B53" s="518"/>
      <c r="C53" s="518"/>
      <c r="D53" s="518"/>
      <c r="E53" s="245"/>
      <c r="F53" s="245"/>
      <c r="G53" s="245"/>
      <c r="H53" s="245"/>
      <c r="I53" s="245"/>
      <c r="J53" s="245"/>
      <c r="K53" s="245"/>
      <c r="L53" s="245"/>
      <c r="M53" s="245"/>
      <c r="N53" s="245"/>
      <c r="O53" s="245"/>
      <c r="P53" s="245"/>
      <c r="Q53" s="245"/>
      <c r="R53" s="245"/>
      <c r="S53" s="245"/>
      <c r="T53" s="245"/>
    </row>
    <row r="54" spans="1:23">
      <c r="A54" s="142" t="s">
        <v>861</v>
      </c>
      <c r="B54" s="247"/>
      <c r="C54" s="247"/>
      <c r="D54" s="247"/>
      <c r="E54" s="245"/>
      <c r="F54" s="245"/>
      <c r="G54" s="245"/>
      <c r="H54" s="245"/>
      <c r="I54" s="245"/>
      <c r="J54" s="245"/>
      <c r="K54" s="245"/>
      <c r="L54" s="245"/>
      <c r="M54" s="245"/>
      <c r="N54" s="245"/>
      <c r="O54" s="245"/>
      <c r="P54" s="245"/>
      <c r="Q54" s="245"/>
      <c r="R54" s="245"/>
      <c r="S54" s="245"/>
      <c r="T54" s="245"/>
    </row>
    <row r="55" spans="1:23">
      <c r="A55" s="453" t="s">
        <v>838</v>
      </c>
      <c r="B55" s="512"/>
      <c r="C55" s="512"/>
      <c r="D55" s="513"/>
      <c r="E55" s="245"/>
      <c r="F55" s="245"/>
      <c r="G55" s="245"/>
      <c r="H55" s="245"/>
      <c r="I55" s="245"/>
      <c r="J55" s="245"/>
      <c r="K55" s="245"/>
      <c r="L55" s="245"/>
      <c r="M55" s="245"/>
      <c r="N55" s="245"/>
      <c r="O55" s="245"/>
      <c r="P55" s="245"/>
      <c r="Q55" s="245"/>
      <c r="R55" s="245"/>
      <c r="S55" s="245"/>
      <c r="T55" s="245"/>
    </row>
    <row r="56" spans="1:23">
      <c r="A56" s="253" t="s">
        <v>862</v>
      </c>
      <c r="B56" s="247"/>
      <c r="C56" s="247"/>
      <c r="D56" s="247"/>
      <c r="E56" s="245"/>
      <c r="F56" s="245"/>
      <c r="G56" s="245"/>
      <c r="H56" s="245"/>
      <c r="I56" s="245"/>
      <c r="J56" s="245"/>
      <c r="K56" s="245"/>
      <c r="L56" s="245"/>
      <c r="M56" s="245"/>
      <c r="N56" s="245"/>
      <c r="O56" s="245"/>
      <c r="P56" s="245"/>
      <c r="Q56" s="245"/>
      <c r="R56" s="245"/>
      <c r="S56" s="245"/>
      <c r="T56" s="245"/>
    </row>
    <row r="57" spans="1:23">
      <c r="A57" s="253" t="s">
        <v>863</v>
      </c>
      <c r="B57" s="247"/>
      <c r="C57" s="247"/>
      <c r="D57" s="247"/>
      <c r="E57" s="245"/>
      <c r="F57" s="245"/>
      <c r="G57" s="245"/>
      <c r="H57" s="245"/>
      <c r="I57" s="245"/>
      <c r="J57" s="245"/>
      <c r="K57" s="245"/>
      <c r="L57" s="245"/>
      <c r="M57" s="245"/>
      <c r="N57" s="245"/>
      <c r="O57" s="245"/>
      <c r="P57" s="245"/>
      <c r="Q57" s="245"/>
      <c r="R57" s="245"/>
      <c r="S57" s="245"/>
      <c r="T57" s="245"/>
      <c r="U57" s="245"/>
      <c r="V57" s="245"/>
      <c r="W57" s="245"/>
    </row>
    <row r="58" spans="1:23">
      <c r="A58" s="144" t="s">
        <v>864</v>
      </c>
      <c r="B58" s="189"/>
      <c r="C58" s="189"/>
      <c r="D58" s="189"/>
      <c r="E58" s="245"/>
      <c r="F58" s="245"/>
      <c r="G58" s="245"/>
      <c r="H58" s="245"/>
      <c r="I58" s="245"/>
      <c r="J58" s="245"/>
      <c r="K58" s="245"/>
      <c r="L58" s="245"/>
      <c r="M58" s="245"/>
      <c r="N58" s="245"/>
      <c r="O58" s="245"/>
      <c r="P58" s="245"/>
      <c r="Q58" s="245"/>
      <c r="R58" s="245"/>
      <c r="S58" s="245"/>
      <c r="T58" s="245"/>
      <c r="U58" s="245"/>
      <c r="V58" s="245"/>
      <c r="W58" s="245"/>
    </row>
    <row r="59" spans="1:23">
      <c r="A59" s="453" t="s">
        <v>840</v>
      </c>
      <c r="B59" s="512"/>
      <c r="C59" s="512"/>
      <c r="D59" s="513"/>
      <c r="E59" s="245"/>
      <c r="F59" s="245"/>
      <c r="G59" s="245"/>
      <c r="H59" s="245"/>
      <c r="I59" s="245"/>
      <c r="J59" s="245"/>
      <c r="K59" s="245"/>
      <c r="L59" s="245"/>
      <c r="M59" s="245"/>
      <c r="N59" s="245"/>
      <c r="O59" s="245"/>
      <c r="P59" s="245"/>
      <c r="Q59" s="245"/>
      <c r="R59" s="245"/>
      <c r="S59" s="245"/>
      <c r="T59" s="245"/>
      <c r="U59" s="245"/>
      <c r="V59" s="245"/>
      <c r="W59" s="245"/>
    </row>
    <row r="60" spans="1:23" ht="30.95">
      <c r="A60" s="253" t="s">
        <v>865</v>
      </c>
      <c r="B60" s="247"/>
      <c r="C60" s="247"/>
      <c r="D60" s="247"/>
      <c r="E60" s="245"/>
      <c r="F60" s="245"/>
      <c r="G60" s="245"/>
      <c r="H60" s="245"/>
      <c r="I60" s="245"/>
      <c r="J60" s="245"/>
      <c r="K60" s="245"/>
      <c r="L60" s="245"/>
      <c r="M60" s="245"/>
      <c r="N60" s="245"/>
      <c r="O60" s="245"/>
      <c r="P60" s="245"/>
      <c r="Q60" s="245"/>
      <c r="R60" s="245"/>
      <c r="S60" s="245"/>
      <c r="T60" s="245"/>
      <c r="U60" s="245"/>
      <c r="V60" s="245"/>
      <c r="W60" s="245"/>
    </row>
    <row r="61" spans="1:23">
      <c r="A61" s="144" t="s">
        <v>866</v>
      </c>
      <c r="B61" s="189"/>
      <c r="C61" s="189"/>
      <c r="D61" s="189"/>
      <c r="E61" s="245"/>
      <c r="F61" s="245"/>
      <c r="G61" s="245"/>
      <c r="H61" s="245"/>
      <c r="I61" s="245"/>
      <c r="J61" s="245"/>
      <c r="K61" s="245"/>
      <c r="L61" s="245"/>
      <c r="M61" s="245"/>
      <c r="N61" s="245"/>
      <c r="O61" s="245"/>
      <c r="P61" s="245"/>
      <c r="Q61" s="245"/>
      <c r="R61" s="245"/>
      <c r="S61" s="245"/>
      <c r="T61" s="245"/>
      <c r="U61" s="245"/>
      <c r="V61" s="245"/>
      <c r="W61" s="245"/>
    </row>
    <row r="62" spans="1:23">
      <c r="A62" s="144" t="s">
        <v>867</v>
      </c>
      <c r="B62" s="189"/>
      <c r="C62" s="189"/>
      <c r="D62" s="189"/>
      <c r="E62" s="245"/>
      <c r="F62" s="245"/>
      <c r="G62" s="245"/>
      <c r="H62" s="245"/>
      <c r="I62" s="245"/>
      <c r="J62" s="245"/>
      <c r="K62" s="245"/>
      <c r="L62" s="245"/>
      <c r="M62" s="245"/>
      <c r="N62" s="245"/>
      <c r="O62" s="245"/>
      <c r="P62" s="245"/>
      <c r="Q62" s="245"/>
      <c r="R62" s="245"/>
      <c r="S62" s="245"/>
      <c r="T62" s="245"/>
      <c r="U62" s="245"/>
      <c r="V62" s="245"/>
      <c r="W62" s="245"/>
    </row>
    <row r="63" spans="1:23">
      <c r="A63" s="144" t="s">
        <v>868</v>
      </c>
      <c r="B63" s="189"/>
      <c r="C63" s="189"/>
      <c r="D63" s="189"/>
      <c r="E63" s="245"/>
      <c r="F63" s="245"/>
      <c r="G63" s="245"/>
      <c r="H63" s="245"/>
      <c r="I63" s="245"/>
      <c r="J63" s="245"/>
      <c r="K63" s="245"/>
      <c r="L63" s="245"/>
      <c r="M63" s="245"/>
      <c r="N63" s="245"/>
      <c r="O63" s="245"/>
      <c r="P63" s="245"/>
      <c r="Q63" s="245"/>
      <c r="R63" s="245"/>
      <c r="S63" s="245"/>
      <c r="T63" s="245"/>
      <c r="U63" s="245"/>
      <c r="V63" s="245"/>
      <c r="W63" s="245"/>
    </row>
    <row r="64" spans="1:23">
      <c r="A64" s="428" t="s">
        <v>633</v>
      </c>
      <c r="B64" s="512"/>
      <c r="C64" s="512"/>
      <c r="D64" s="513"/>
      <c r="E64" s="245"/>
      <c r="F64" s="245"/>
      <c r="G64" s="245"/>
      <c r="H64" s="245"/>
      <c r="I64" s="245"/>
      <c r="J64" s="245"/>
      <c r="K64" s="245"/>
      <c r="L64" s="245"/>
      <c r="M64" s="245"/>
      <c r="N64" s="245"/>
      <c r="O64" s="245"/>
      <c r="P64" s="245"/>
      <c r="Q64" s="245"/>
      <c r="R64" s="245"/>
      <c r="S64" s="245"/>
      <c r="T64" s="245"/>
      <c r="U64" s="245"/>
      <c r="V64" s="245"/>
      <c r="W64" s="245"/>
    </row>
    <row r="65" spans="1:23">
      <c r="A65" s="253" t="s">
        <v>117</v>
      </c>
      <c r="B65" s="247"/>
      <c r="C65" s="247"/>
      <c r="D65" s="247"/>
      <c r="E65" s="245"/>
      <c r="F65" s="245"/>
      <c r="G65" s="245"/>
      <c r="H65" s="245"/>
      <c r="I65" s="245"/>
      <c r="J65" s="245"/>
      <c r="K65" s="245"/>
      <c r="L65" s="245"/>
      <c r="M65" s="245"/>
      <c r="N65" s="245"/>
      <c r="O65" s="245"/>
      <c r="P65" s="245"/>
      <c r="Q65" s="245"/>
      <c r="R65" s="245"/>
      <c r="S65" s="245"/>
      <c r="T65" s="245"/>
      <c r="U65" s="245"/>
      <c r="V65" s="245"/>
      <c r="W65" s="245"/>
    </row>
    <row r="66" spans="1:23">
      <c r="A66" s="253" t="s">
        <v>869</v>
      </c>
      <c r="B66" s="247"/>
      <c r="C66" s="247"/>
      <c r="D66" s="247"/>
      <c r="E66" s="245"/>
      <c r="F66" s="245"/>
      <c r="G66" s="245"/>
      <c r="H66" s="245"/>
      <c r="I66" s="245"/>
      <c r="J66" s="245"/>
      <c r="K66" s="245"/>
      <c r="L66" s="245"/>
      <c r="M66" s="245"/>
      <c r="N66" s="245"/>
      <c r="O66" s="245"/>
      <c r="P66" s="245"/>
      <c r="Q66" s="245"/>
      <c r="R66" s="245"/>
      <c r="S66" s="245"/>
      <c r="T66" s="245"/>
      <c r="U66" s="245"/>
      <c r="V66" s="245"/>
      <c r="W66" s="245"/>
    </row>
    <row r="67" spans="1:23" ht="30.95">
      <c r="A67" s="253" t="s">
        <v>870</v>
      </c>
      <c r="B67" s="247"/>
      <c r="C67" s="247"/>
      <c r="D67" s="247"/>
      <c r="E67" s="245"/>
      <c r="F67" s="245"/>
      <c r="G67" s="245"/>
      <c r="H67" s="245"/>
      <c r="I67" s="245"/>
      <c r="J67" s="245"/>
      <c r="K67" s="245"/>
      <c r="L67" s="245"/>
      <c r="M67" s="245"/>
      <c r="N67" s="245"/>
      <c r="O67" s="245"/>
      <c r="P67" s="245"/>
      <c r="Q67" s="245"/>
      <c r="R67" s="245"/>
      <c r="S67" s="245"/>
      <c r="T67" s="245"/>
      <c r="U67" s="245"/>
      <c r="V67" s="245"/>
      <c r="W67" s="245"/>
    </row>
    <row r="68" spans="1:23">
      <c r="A68" s="453" t="s">
        <v>556</v>
      </c>
      <c r="B68" s="512"/>
      <c r="C68" s="512"/>
      <c r="D68" s="513"/>
      <c r="E68" s="245"/>
      <c r="F68" s="245"/>
      <c r="G68" s="245"/>
      <c r="H68" s="245"/>
      <c r="I68" s="245"/>
      <c r="J68" s="245"/>
      <c r="K68" s="245"/>
      <c r="L68" s="245"/>
      <c r="M68" s="245"/>
      <c r="N68" s="245"/>
      <c r="O68" s="245"/>
      <c r="P68" s="245"/>
      <c r="Q68" s="245"/>
      <c r="R68" s="245"/>
      <c r="S68" s="245"/>
      <c r="T68" s="245"/>
      <c r="U68" s="245"/>
      <c r="V68" s="245"/>
      <c r="W68" s="245"/>
    </row>
    <row r="69" spans="1:23">
      <c r="A69" s="253" t="s">
        <v>871</v>
      </c>
      <c r="B69" s="247"/>
      <c r="C69" s="247"/>
      <c r="D69" s="247"/>
      <c r="E69" s="245"/>
      <c r="F69" s="245"/>
      <c r="G69" s="245"/>
      <c r="H69" s="245"/>
      <c r="I69" s="245"/>
      <c r="J69" s="245"/>
      <c r="K69" s="245"/>
      <c r="L69" s="245"/>
      <c r="M69" s="245"/>
      <c r="N69" s="245"/>
      <c r="O69" s="245"/>
      <c r="P69" s="245"/>
      <c r="Q69" s="245"/>
      <c r="R69" s="245"/>
      <c r="S69" s="245"/>
      <c r="T69" s="245"/>
      <c r="U69" s="245"/>
      <c r="V69" s="245"/>
      <c r="W69" s="245"/>
    </row>
    <row r="70" spans="1:23">
      <c r="A70" s="253" t="s">
        <v>872</v>
      </c>
      <c r="B70" s="247"/>
      <c r="C70" s="247"/>
      <c r="D70" s="247"/>
      <c r="E70" s="245"/>
      <c r="F70" s="245"/>
      <c r="G70" s="245"/>
      <c r="H70" s="245"/>
      <c r="I70" s="245"/>
      <c r="J70" s="245"/>
      <c r="K70" s="245"/>
      <c r="L70" s="245"/>
      <c r="M70" s="245"/>
      <c r="N70" s="245"/>
      <c r="O70" s="245"/>
      <c r="P70" s="245"/>
      <c r="Q70" s="245"/>
      <c r="R70" s="245"/>
      <c r="S70" s="245"/>
      <c r="T70" s="245"/>
      <c r="U70" s="245"/>
      <c r="V70" s="245"/>
      <c r="W70" s="245"/>
    </row>
    <row r="71" spans="1:23">
      <c r="A71" s="253" t="s">
        <v>846</v>
      </c>
      <c r="B71" s="247"/>
      <c r="C71" s="247"/>
      <c r="D71" s="247"/>
      <c r="E71" s="245"/>
      <c r="F71" s="245"/>
      <c r="G71" s="245"/>
      <c r="H71" s="245"/>
      <c r="I71" s="245"/>
      <c r="J71" s="245"/>
      <c r="K71" s="245"/>
      <c r="L71" s="245"/>
      <c r="M71" s="245"/>
      <c r="N71" s="245"/>
      <c r="O71" s="245"/>
      <c r="P71" s="245"/>
      <c r="Q71" s="245"/>
      <c r="R71" s="245"/>
      <c r="S71" s="245"/>
      <c r="T71" s="245"/>
      <c r="U71" s="245"/>
      <c r="V71" s="245"/>
      <c r="W71" s="245"/>
    </row>
    <row r="72" spans="1:23">
      <c r="A72" s="144" t="s">
        <v>873</v>
      </c>
      <c r="B72" s="189"/>
      <c r="C72" s="189"/>
      <c r="D72" s="189"/>
      <c r="E72" s="245"/>
      <c r="F72" s="245"/>
      <c r="G72" s="245"/>
      <c r="H72" s="245"/>
      <c r="I72" s="245"/>
      <c r="J72" s="245"/>
      <c r="K72" s="245"/>
      <c r="L72" s="245"/>
      <c r="M72" s="245"/>
      <c r="N72" s="245"/>
      <c r="O72" s="245"/>
      <c r="P72" s="245"/>
      <c r="Q72" s="245"/>
      <c r="R72" s="245"/>
      <c r="S72" s="245"/>
      <c r="T72" s="245"/>
      <c r="U72" s="245"/>
      <c r="V72" s="245"/>
      <c r="W72" s="245"/>
    </row>
    <row r="73" spans="1:23">
      <c r="A73" s="251" t="s">
        <v>874</v>
      </c>
      <c r="B73" s="454">
        <f>SUM(B54,B56:B58,B60:B63,B65:B67,B69:B72)</f>
        <v>0</v>
      </c>
      <c r="C73" s="512"/>
      <c r="D73" s="513"/>
      <c r="E73" s="245"/>
      <c r="F73" s="245"/>
      <c r="G73" s="245"/>
      <c r="H73" s="245"/>
      <c r="I73" s="245"/>
      <c r="J73" s="245"/>
      <c r="K73" s="245"/>
      <c r="L73" s="245"/>
      <c r="M73" s="245"/>
      <c r="N73" s="245"/>
      <c r="O73" s="245"/>
      <c r="P73" s="245"/>
      <c r="Q73" s="245"/>
      <c r="R73" s="245"/>
      <c r="S73" s="245"/>
      <c r="T73" s="245"/>
    </row>
    <row r="74" spans="1:23">
      <c r="A74" s="252" t="s">
        <v>338</v>
      </c>
      <c r="B74" s="455">
        <f>B73/15*100</f>
        <v>0</v>
      </c>
      <c r="C74" s="514"/>
      <c r="D74" s="515"/>
      <c r="E74" s="245"/>
      <c r="F74" s="245"/>
      <c r="G74" s="245"/>
      <c r="H74" s="245"/>
      <c r="I74" s="245"/>
      <c r="J74" s="245"/>
      <c r="K74" s="245"/>
      <c r="L74" s="245"/>
      <c r="M74" s="245"/>
      <c r="N74" s="245"/>
      <c r="O74" s="245"/>
      <c r="P74" s="245"/>
      <c r="Q74" s="245"/>
      <c r="R74" s="245"/>
      <c r="S74" s="245"/>
      <c r="T74" s="245"/>
    </row>
    <row r="75" spans="1:23">
      <c r="A75" s="252" t="s">
        <v>139</v>
      </c>
      <c r="B75" s="451" t="s">
        <v>734</v>
      </c>
      <c r="C75" s="512"/>
      <c r="D75" s="513"/>
      <c r="E75" s="245"/>
      <c r="F75" s="245"/>
      <c r="G75" s="245"/>
      <c r="H75" s="245"/>
      <c r="I75" s="245"/>
      <c r="J75" s="245"/>
      <c r="K75" s="245"/>
      <c r="L75" s="245"/>
      <c r="M75" s="245"/>
      <c r="N75" s="245"/>
      <c r="O75" s="245"/>
      <c r="P75" s="245"/>
      <c r="Q75" s="245"/>
      <c r="R75" s="245"/>
      <c r="S75" s="245"/>
      <c r="T75" s="245"/>
    </row>
    <row r="76" spans="1:23">
      <c r="A76" s="245"/>
      <c r="B76" s="245"/>
      <c r="C76" s="245"/>
      <c r="D76" s="245"/>
      <c r="E76" s="245"/>
      <c r="F76" s="245"/>
      <c r="G76" s="245"/>
      <c r="H76" s="245"/>
      <c r="I76" s="245"/>
      <c r="J76" s="245"/>
      <c r="K76" s="245"/>
      <c r="L76" s="245"/>
      <c r="M76" s="245"/>
      <c r="N76" s="245"/>
      <c r="O76" s="245"/>
      <c r="P76" s="245"/>
      <c r="Q76" s="245"/>
      <c r="R76" s="245"/>
      <c r="S76" s="245"/>
      <c r="T76" s="245"/>
    </row>
    <row r="77" spans="1:23">
      <c r="A77" s="452" t="s">
        <v>875</v>
      </c>
      <c r="B77" s="515"/>
      <c r="C77" s="245"/>
      <c r="D77" s="245"/>
      <c r="E77" s="245"/>
      <c r="F77" s="245"/>
      <c r="G77" s="245"/>
      <c r="H77" s="245"/>
      <c r="I77" s="245"/>
      <c r="J77" s="245"/>
      <c r="K77" s="245"/>
      <c r="L77" s="245"/>
      <c r="M77" s="245"/>
      <c r="N77" s="245"/>
      <c r="O77" s="245"/>
      <c r="P77" s="245"/>
      <c r="Q77" s="245"/>
      <c r="R77" s="245"/>
      <c r="S77" s="245"/>
      <c r="T77" s="245"/>
    </row>
    <row r="78" spans="1:23">
      <c r="A78" s="254" t="s">
        <v>876</v>
      </c>
      <c r="B78" s="255">
        <f>SUM(B23,B47,B73)</f>
        <v>0</v>
      </c>
      <c r="C78" s="245"/>
      <c r="D78" s="245"/>
      <c r="E78" s="245"/>
      <c r="F78" s="245"/>
      <c r="G78" s="245"/>
      <c r="H78" s="245"/>
      <c r="I78" s="245"/>
      <c r="J78" s="245"/>
      <c r="K78" s="245"/>
      <c r="L78" s="245"/>
      <c r="M78" s="245"/>
      <c r="N78" s="245"/>
      <c r="O78" s="245"/>
      <c r="P78" s="245"/>
      <c r="Q78" s="245"/>
      <c r="R78" s="245"/>
      <c r="S78" s="245"/>
      <c r="T78" s="245"/>
    </row>
    <row r="79" spans="1:23">
      <c r="A79" s="254" t="s">
        <v>338</v>
      </c>
      <c r="B79" s="256">
        <f>B78/42*100</f>
        <v>0</v>
      </c>
      <c r="C79" s="245"/>
      <c r="D79" s="245"/>
      <c r="E79" s="245"/>
      <c r="F79" s="245"/>
      <c r="G79" s="245"/>
      <c r="H79" s="245"/>
      <c r="I79" s="245"/>
      <c r="J79" s="245"/>
      <c r="K79" s="245"/>
      <c r="L79" s="245"/>
      <c r="M79" s="245"/>
      <c r="N79" s="245"/>
      <c r="O79" s="245"/>
      <c r="P79" s="245"/>
      <c r="Q79" s="245"/>
      <c r="R79" s="245"/>
      <c r="S79" s="245"/>
      <c r="T79" s="245"/>
    </row>
    <row r="80" spans="1:23">
      <c r="A80" s="254" t="s">
        <v>191</v>
      </c>
      <c r="B80" s="255" t="s">
        <v>339</v>
      </c>
      <c r="C80" s="245"/>
      <c r="D80" s="245"/>
      <c r="E80" s="245"/>
      <c r="F80" s="245"/>
      <c r="G80" s="245"/>
      <c r="H80" s="245"/>
      <c r="I80" s="245"/>
      <c r="J80" s="245"/>
      <c r="K80" s="245"/>
      <c r="L80" s="245"/>
      <c r="M80" s="245"/>
      <c r="N80" s="245"/>
      <c r="O80" s="245"/>
      <c r="P80" s="245"/>
      <c r="Q80" s="245"/>
      <c r="R80" s="245"/>
      <c r="S80" s="245"/>
      <c r="T80" s="245"/>
    </row>
    <row r="81" spans="1:23">
      <c r="A81" s="245"/>
      <c r="B81" s="245"/>
      <c r="C81" s="245"/>
      <c r="D81" s="245"/>
      <c r="E81" s="245"/>
      <c r="F81" s="245"/>
      <c r="G81" s="245"/>
      <c r="H81" s="245"/>
      <c r="I81" s="245"/>
      <c r="J81" s="245"/>
      <c r="K81" s="245"/>
      <c r="L81" s="245"/>
      <c r="M81" s="245"/>
      <c r="N81" s="245"/>
      <c r="O81" s="245"/>
      <c r="P81" s="245"/>
      <c r="Q81" s="245"/>
      <c r="R81" s="245"/>
      <c r="S81" s="245"/>
      <c r="T81" s="245"/>
      <c r="U81" s="245"/>
      <c r="V81" s="245"/>
      <c r="W81" s="245"/>
    </row>
    <row r="82" spans="1:23">
      <c r="A82" s="245"/>
      <c r="B82" s="245"/>
      <c r="C82" s="245"/>
      <c r="D82" s="245"/>
      <c r="E82" s="245"/>
      <c r="F82" s="245"/>
      <c r="G82" s="245"/>
      <c r="H82" s="245"/>
      <c r="I82" s="245"/>
      <c r="J82" s="245"/>
      <c r="K82" s="245"/>
      <c r="L82" s="245"/>
      <c r="M82" s="245"/>
      <c r="N82" s="245"/>
      <c r="O82" s="245"/>
      <c r="P82" s="245"/>
      <c r="Q82" s="245"/>
      <c r="R82" s="245"/>
      <c r="S82" s="245"/>
      <c r="T82" s="245"/>
      <c r="U82" s="245"/>
      <c r="V82" s="245"/>
      <c r="W82" s="245"/>
    </row>
    <row r="83" spans="1:23">
      <c r="A83" s="245"/>
      <c r="B83" s="245"/>
      <c r="C83" s="245"/>
      <c r="D83" s="245"/>
      <c r="E83" s="245"/>
      <c r="F83" s="245"/>
      <c r="G83" s="245"/>
      <c r="H83" s="245"/>
      <c r="I83" s="245"/>
      <c r="J83" s="245"/>
      <c r="K83" s="245"/>
      <c r="L83" s="245"/>
      <c r="M83" s="245"/>
      <c r="N83" s="245"/>
      <c r="O83" s="245"/>
      <c r="P83" s="245"/>
      <c r="Q83" s="245"/>
      <c r="R83" s="245"/>
      <c r="S83" s="245"/>
      <c r="T83" s="245"/>
      <c r="U83" s="245"/>
      <c r="V83" s="245"/>
      <c r="W83" s="245"/>
    </row>
    <row r="84" spans="1:23">
      <c r="A84" s="245"/>
      <c r="B84" s="245"/>
      <c r="C84" s="245"/>
      <c r="D84" s="245"/>
      <c r="E84" s="245"/>
      <c r="F84" s="245"/>
      <c r="G84" s="245"/>
      <c r="H84" s="245"/>
      <c r="I84" s="245"/>
      <c r="J84" s="245"/>
      <c r="K84" s="245"/>
      <c r="L84" s="245"/>
      <c r="M84" s="245"/>
      <c r="N84" s="245"/>
      <c r="O84" s="245"/>
      <c r="P84" s="245"/>
      <c r="Q84" s="245"/>
      <c r="R84" s="245"/>
      <c r="S84" s="245"/>
      <c r="T84" s="245"/>
      <c r="U84" s="245"/>
      <c r="V84" s="245"/>
      <c r="W84" s="245"/>
    </row>
    <row r="85" spans="1:23">
      <c r="A85" s="245"/>
      <c r="B85" s="245"/>
      <c r="C85" s="245"/>
      <c r="D85" s="245"/>
      <c r="E85" s="245"/>
      <c r="F85" s="245"/>
      <c r="G85" s="245"/>
      <c r="H85" s="245"/>
      <c r="I85" s="245"/>
      <c r="J85" s="245"/>
      <c r="K85" s="245"/>
      <c r="L85" s="245"/>
      <c r="M85" s="245"/>
      <c r="N85" s="245"/>
      <c r="O85" s="245"/>
      <c r="P85" s="245"/>
      <c r="Q85" s="245"/>
      <c r="R85" s="245"/>
      <c r="S85" s="245"/>
      <c r="T85" s="245"/>
      <c r="U85" s="245"/>
      <c r="V85" s="245"/>
      <c r="W85" s="245"/>
    </row>
    <row r="86" spans="1:23">
      <c r="A86" s="245"/>
      <c r="B86" s="245"/>
      <c r="C86" s="245"/>
      <c r="D86" s="245"/>
      <c r="E86" s="245"/>
      <c r="F86" s="245"/>
      <c r="G86" s="245"/>
      <c r="H86" s="245"/>
      <c r="I86" s="245"/>
      <c r="J86" s="245"/>
      <c r="K86" s="245"/>
      <c r="L86" s="245"/>
      <c r="M86" s="245"/>
      <c r="N86" s="245"/>
      <c r="O86" s="245"/>
      <c r="P86" s="245"/>
      <c r="Q86" s="245"/>
      <c r="R86" s="245"/>
      <c r="S86" s="245"/>
      <c r="T86" s="245"/>
      <c r="U86" s="245"/>
      <c r="V86" s="245"/>
      <c r="W86" s="245"/>
    </row>
    <row r="87" spans="1:23">
      <c r="A87" s="245"/>
      <c r="B87" s="245"/>
      <c r="C87" s="245"/>
      <c r="D87" s="245"/>
      <c r="E87" s="245"/>
      <c r="F87" s="245"/>
      <c r="G87" s="245"/>
      <c r="H87" s="245"/>
      <c r="I87" s="245"/>
      <c r="J87" s="245"/>
      <c r="K87" s="245"/>
      <c r="L87" s="245"/>
      <c r="M87" s="245"/>
      <c r="N87" s="245"/>
      <c r="O87" s="245"/>
      <c r="P87" s="245"/>
      <c r="Q87" s="245"/>
      <c r="R87" s="245"/>
      <c r="S87" s="245"/>
      <c r="T87" s="245"/>
      <c r="U87" s="245"/>
      <c r="V87" s="245"/>
      <c r="W87" s="245"/>
    </row>
    <row r="88" spans="1:23">
      <c r="A88" s="245"/>
      <c r="B88" s="245"/>
      <c r="C88" s="245"/>
      <c r="D88" s="245"/>
      <c r="E88" s="245"/>
      <c r="F88" s="245"/>
      <c r="G88" s="245"/>
      <c r="H88" s="245"/>
      <c r="I88" s="245"/>
      <c r="J88" s="245"/>
      <c r="K88" s="245"/>
      <c r="L88" s="245"/>
      <c r="M88" s="245"/>
      <c r="N88" s="245"/>
      <c r="O88" s="245"/>
      <c r="P88" s="245"/>
      <c r="Q88" s="245"/>
      <c r="R88" s="245"/>
      <c r="S88" s="245"/>
      <c r="T88" s="245"/>
      <c r="U88" s="245"/>
      <c r="V88" s="245"/>
      <c r="W88" s="245"/>
    </row>
    <row r="89" spans="1:23">
      <c r="A89" s="245"/>
      <c r="B89" s="245"/>
      <c r="C89" s="245"/>
      <c r="D89" s="245"/>
      <c r="E89" s="245"/>
      <c r="F89" s="245"/>
      <c r="G89" s="245"/>
      <c r="H89" s="245"/>
      <c r="I89" s="245"/>
      <c r="J89" s="245"/>
      <c r="K89" s="245"/>
      <c r="L89" s="245"/>
      <c r="M89" s="245"/>
      <c r="N89" s="245"/>
      <c r="O89" s="245"/>
      <c r="P89" s="245"/>
      <c r="Q89" s="245"/>
      <c r="R89" s="245"/>
      <c r="S89" s="245"/>
      <c r="T89" s="245"/>
      <c r="U89" s="245"/>
      <c r="V89" s="245"/>
      <c r="W89" s="245"/>
    </row>
    <row r="90" spans="1:23">
      <c r="A90" s="245"/>
      <c r="B90" s="245"/>
      <c r="C90" s="245"/>
      <c r="D90" s="245"/>
      <c r="E90" s="245"/>
      <c r="F90" s="245"/>
      <c r="G90" s="245"/>
      <c r="H90" s="245"/>
      <c r="I90" s="245"/>
      <c r="J90" s="245"/>
      <c r="K90" s="245"/>
      <c r="L90" s="245"/>
      <c r="M90" s="245"/>
      <c r="N90" s="245"/>
      <c r="O90" s="245"/>
      <c r="P90" s="245"/>
      <c r="Q90" s="245"/>
      <c r="R90" s="245"/>
      <c r="S90" s="245"/>
      <c r="T90" s="245"/>
      <c r="U90" s="245"/>
      <c r="V90" s="245"/>
      <c r="W90" s="245"/>
    </row>
    <row r="91" spans="1:23">
      <c r="A91" s="245"/>
      <c r="B91" s="245"/>
      <c r="C91" s="245"/>
      <c r="D91" s="245"/>
      <c r="E91" s="245"/>
      <c r="F91" s="245"/>
      <c r="G91" s="245"/>
      <c r="H91" s="245"/>
      <c r="I91" s="245"/>
      <c r="J91" s="245"/>
      <c r="K91" s="245"/>
      <c r="L91" s="245"/>
      <c r="M91" s="245"/>
      <c r="N91" s="245"/>
      <c r="O91" s="245"/>
      <c r="P91" s="245"/>
      <c r="Q91" s="245"/>
      <c r="R91" s="245"/>
      <c r="S91" s="245"/>
      <c r="T91" s="245"/>
      <c r="U91" s="245"/>
      <c r="V91" s="245"/>
      <c r="W91" s="245"/>
    </row>
    <row r="92" spans="1:23">
      <c r="A92" s="245"/>
      <c r="B92" s="245"/>
      <c r="C92" s="245"/>
      <c r="D92" s="245"/>
      <c r="E92" s="245"/>
      <c r="F92" s="245"/>
      <c r="G92" s="245"/>
      <c r="H92" s="245"/>
      <c r="I92" s="245"/>
      <c r="J92" s="245"/>
      <c r="K92" s="245"/>
      <c r="L92" s="245"/>
      <c r="M92" s="245"/>
      <c r="N92" s="245"/>
      <c r="O92" s="245"/>
      <c r="P92" s="245"/>
      <c r="Q92" s="245"/>
      <c r="R92" s="245"/>
      <c r="S92" s="245"/>
      <c r="T92" s="245"/>
      <c r="U92" s="245"/>
      <c r="V92" s="245"/>
      <c r="W92" s="245"/>
    </row>
    <row r="93" spans="1:23">
      <c r="A93" s="245"/>
      <c r="B93" s="245"/>
      <c r="C93" s="245"/>
      <c r="D93" s="245"/>
      <c r="E93" s="245"/>
      <c r="F93" s="245"/>
      <c r="G93" s="245"/>
      <c r="H93" s="245"/>
      <c r="I93" s="245"/>
      <c r="J93" s="245"/>
      <c r="K93" s="245"/>
      <c r="L93" s="245"/>
      <c r="M93" s="245"/>
      <c r="N93" s="245"/>
      <c r="O93" s="245"/>
      <c r="P93" s="245"/>
      <c r="Q93" s="245"/>
      <c r="R93" s="245"/>
      <c r="S93" s="245"/>
      <c r="T93" s="245"/>
      <c r="U93" s="245"/>
      <c r="V93" s="245"/>
      <c r="W93" s="245"/>
    </row>
    <row r="94" spans="1:23">
      <c r="A94" s="245"/>
      <c r="B94" s="245"/>
      <c r="C94" s="245"/>
      <c r="D94" s="245"/>
      <c r="E94" s="245"/>
      <c r="F94" s="245"/>
      <c r="G94" s="245"/>
      <c r="H94" s="245"/>
      <c r="I94" s="245"/>
      <c r="J94" s="245"/>
      <c r="K94" s="245"/>
      <c r="L94" s="245"/>
      <c r="M94" s="245"/>
      <c r="N94" s="245"/>
      <c r="O94" s="245"/>
      <c r="P94" s="245"/>
      <c r="Q94" s="245"/>
      <c r="R94" s="245"/>
      <c r="S94" s="245"/>
      <c r="T94" s="245"/>
      <c r="U94" s="245"/>
      <c r="V94" s="245"/>
      <c r="W94" s="245"/>
    </row>
    <row r="95" spans="1:23">
      <c r="A95" s="245"/>
      <c r="B95" s="245"/>
      <c r="C95" s="245"/>
      <c r="D95" s="245"/>
      <c r="E95" s="245"/>
      <c r="F95" s="245"/>
      <c r="G95" s="245"/>
      <c r="H95" s="245"/>
      <c r="I95" s="245"/>
      <c r="J95" s="245"/>
      <c r="K95" s="245"/>
      <c r="L95" s="245"/>
      <c r="M95" s="245"/>
      <c r="N95" s="245"/>
      <c r="O95" s="245"/>
      <c r="P95" s="245"/>
      <c r="Q95" s="245"/>
      <c r="R95" s="245"/>
      <c r="S95" s="245"/>
      <c r="T95" s="245"/>
      <c r="U95" s="245"/>
      <c r="V95" s="245"/>
      <c r="W95" s="245"/>
    </row>
    <row r="96" spans="1:23">
      <c r="A96" s="245"/>
      <c r="B96" s="245"/>
      <c r="C96" s="245"/>
      <c r="D96" s="245"/>
      <c r="E96" s="245"/>
      <c r="F96" s="245"/>
      <c r="G96" s="245"/>
      <c r="H96" s="245"/>
      <c r="I96" s="245"/>
      <c r="J96" s="245"/>
      <c r="K96" s="245"/>
      <c r="L96" s="245"/>
      <c r="M96" s="245"/>
      <c r="N96" s="245"/>
      <c r="O96" s="245"/>
      <c r="P96" s="245"/>
      <c r="Q96" s="245"/>
      <c r="R96" s="245"/>
      <c r="S96" s="245"/>
      <c r="T96" s="245"/>
      <c r="U96" s="245"/>
      <c r="V96" s="245"/>
      <c r="W96" s="245"/>
    </row>
    <row r="97" spans="1:23">
      <c r="A97" s="245"/>
      <c r="B97" s="245"/>
      <c r="C97" s="245"/>
      <c r="D97" s="245"/>
      <c r="E97" s="245"/>
      <c r="F97" s="245"/>
      <c r="G97" s="245"/>
      <c r="H97" s="245"/>
      <c r="I97" s="245"/>
      <c r="J97" s="245"/>
      <c r="K97" s="245"/>
      <c r="L97" s="245"/>
      <c r="M97" s="245"/>
      <c r="N97" s="245"/>
      <c r="O97" s="245"/>
      <c r="P97" s="245"/>
      <c r="Q97" s="245"/>
      <c r="R97" s="245"/>
      <c r="S97" s="245"/>
      <c r="T97" s="245"/>
      <c r="U97" s="245"/>
      <c r="V97" s="245"/>
      <c r="W97" s="245"/>
    </row>
    <row r="98" spans="1:23">
      <c r="A98" s="245"/>
      <c r="B98" s="245"/>
      <c r="C98" s="245"/>
      <c r="D98" s="245"/>
      <c r="E98" s="245"/>
      <c r="F98" s="245"/>
      <c r="G98" s="245"/>
      <c r="H98" s="245"/>
      <c r="I98" s="245"/>
      <c r="J98" s="245"/>
      <c r="K98" s="245"/>
      <c r="L98" s="245"/>
      <c r="M98" s="245"/>
      <c r="N98" s="245"/>
      <c r="O98" s="245"/>
      <c r="P98" s="245"/>
      <c r="Q98" s="245"/>
      <c r="R98" s="245"/>
      <c r="S98" s="245"/>
      <c r="T98" s="245"/>
      <c r="U98" s="245"/>
      <c r="V98" s="245"/>
      <c r="W98" s="245"/>
    </row>
    <row r="99" spans="1:23">
      <c r="A99" s="245"/>
      <c r="B99" s="245"/>
      <c r="C99" s="245"/>
      <c r="D99" s="245"/>
      <c r="E99" s="245"/>
      <c r="F99" s="245"/>
      <c r="G99" s="245"/>
      <c r="H99" s="245"/>
      <c r="I99" s="245"/>
      <c r="J99" s="245"/>
      <c r="K99" s="245"/>
      <c r="L99" s="245"/>
      <c r="M99" s="245"/>
      <c r="N99" s="245"/>
      <c r="O99" s="245"/>
      <c r="P99" s="245"/>
      <c r="Q99" s="245"/>
      <c r="R99" s="245"/>
      <c r="S99" s="245"/>
      <c r="T99" s="245"/>
      <c r="U99" s="245"/>
      <c r="V99" s="245"/>
      <c r="W99" s="245"/>
    </row>
    <row r="100" spans="1:23">
      <c r="A100" s="245"/>
      <c r="B100" s="245"/>
      <c r="C100" s="245"/>
      <c r="D100" s="245"/>
      <c r="E100" s="245"/>
      <c r="F100" s="245"/>
      <c r="G100" s="245"/>
      <c r="H100" s="245"/>
      <c r="I100" s="245"/>
      <c r="J100" s="245"/>
      <c r="K100" s="245"/>
      <c r="L100" s="245"/>
      <c r="M100" s="245"/>
      <c r="N100" s="245"/>
      <c r="O100" s="245"/>
      <c r="P100" s="245"/>
      <c r="Q100" s="245"/>
      <c r="R100" s="245"/>
      <c r="S100" s="245"/>
      <c r="T100" s="245"/>
      <c r="U100" s="245"/>
      <c r="V100" s="245"/>
      <c r="W100" s="245"/>
    </row>
    <row r="101" spans="1:23">
      <c r="A101" s="245"/>
      <c r="B101" s="245"/>
      <c r="C101" s="245"/>
      <c r="D101" s="245"/>
      <c r="E101" s="245"/>
      <c r="F101" s="245"/>
      <c r="G101" s="245"/>
      <c r="H101" s="245"/>
      <c r="I101" s="245"/>
      <c r="J101" s="245"/>
      <c r="K101" s="245"/>
      <c r="L101" s="245"/>
      <c r="M101" s="245"/>
      <c r="N101" s="245"/>
      <c r="O101" s="245"/>
      <c r="P101" s="245"/>
      <c r="Q101" s="245"/>
      <c r="R101" s="245"/>
      <c r="S101" s="245"/>
      <c r="T101" s="245"/>
      <c r="U101" s="245"/>
      <c r="V101" s="245"/>
      <c r="W101" s="245"/>
    </row>
    <row r="102" spans="1:23">
      <c r="A102" s="245"/>
      <c r="B102" s="245"/>
      <c r="C102" s="245"/>
      <c r="D102" s="245"/>
      <c r="E102" s="245"/>
      <c r="F102" s="245"/>
      <c r="G102" s="245"/>
      <c r="H102" s="245"/>
      <c r="I102" s="245"/>
      <c r="J102" s="245"/>
      <c r="K102" s="245"/>
      <c r="L102" s="245"/>
      <c r="M102" s="245"/>
      <c r="N102" s="245"/>
      <c r="O102" s="245"/>
      <c r="P102" s="245"/>
      <c r="Q102" s="245"/>
      <c r="R102" s="245"/>
      <c r="S102" s="245"/>
      <c r="T102" s="245"/>
      <c r="U102" s="245"/>
      <c r="V102" s="245"/>
      <c r="W102" s="245"/>
    </row>
    <row r="103" spans="1:23">
      <c r="A103" s="245"/>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row>
    <row r="104" spans="1:23">
      <c r="A104" s="245"/>
      <c r="B104" s="245"/>
      <c r="C104" s="245"/>
      <c r="D104" s="245"/>
      <c r="E104" s="245"/>
      <c r="F104" s="245"/>
      <c r="G104" s="245"/>
      <c r="H104" s="245"/>
      <c r="I104" s="245"/>
      <c r="J104" s="245"/>
      <c r="K104" s="245"/>
      <c r="L104" s="245"/>
      <c r="M104" s="245"/>
      <c r="N104" s="245"/>
      <c r="O104" s="245"/>
      <c r="P104" s="245"/>
      <c r="Q104" s="245"/>
      <c r="R104" s="245"/>
      <c r="S104" s="245"/>
      <c r="T104" s="245"/>
      <c r="U104" s="245"/>
      <c r="V104" s="245"/>
      <c r="W104" s="245"/>
    </row>
    <row r="105" spans="1:23">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row>
    <row r="106" spans="1:23">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row>
    <row r="107" spans="1:23">
      <c r="A107" s="245"/>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row>
    <row r="108" spans="1:23">
      <c r="A108" s="245"/>
      <c r="B108" s="245"/>
      <c r="C108" s="245"/>
      <c r="D108" s="245"/>
      <c r="E108" s="245"/>
      <c r="F108" s="245"/>
      <c r="G108" s="245"/>
      <c r="H108" s="245"/>
      <c r="I108" s="245"/>
      <c r="J108" s="245"/>
      <c r="K108" s="245"/>
      <c r="L108" s="245"/>
      <c r="M108" s="245"/>
      <c r="N108" s="245"/>
      <c r="O108" s="245"/>
      <c r="P108" s="245"/>
      <c r="Q108" s="245"/>
      <c r="R108" s="245"/>
      <c r="S108" s="245"/>
      <c r="T108" s="245"/>
      <c r="U108" s="245"/>
      <c r="V108" s="245"/>
      <c r="W108" s="245"/>
    </row>
    <row r="109" spans="1:23">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row>
    <row r="110" spans="1:23">
      <c r="A110" s="245"/>
      <c r="B110" s="245"/>
      <c r="C110" s="245"/>
      <c r="D110" s="245"/>
      <c r="E110" s="245"/>
      <c r="F110" s="245"/>
      <c r="G110" s="245"/>
      <c r="H110" s="245"/>
      <c r="I110" s="245"/>
      <c r="J110" s="245"/>
      <c r="K110" s="245"/>
      <c r="L110" s="245"/>
      <c r="M110" s="245"/>
      <c r="N110" s="245"/>
      <c r="O110" s="245"/>
      <c r="P110" s="245"/>
      <c r="Q110" s="245"/>
      <c r="R110" s="245"/>
      <c r="S110" s="245"/>
      <c r="T110" s="245"/>
      <c r="U110" s="245"/>
      <c r="V110" s="245"/>
      <c r="W110" s="245"/>
    </row>
    <row r="111" spans="1:23">
      <c r="A111" s="245"/>
      <c r="B111" s="245"/>
      <c r="C111" s="245"/>
      <c r="D111" s="245"/>
      <c r="E111" s="245"/>
      <c r="F111" s="245"/>
      <c r="G111" s="245"/>
      <c r="H111" s="245"/>
      <c r="I111" s="245"/>
      <c r="J111" s="245"/>
      <c r="K111" s="245"/>
      <c r="L111" s="245"/>
      <c r="M111" s="245"/>
      <c r="N111" s="245"/>
      <c r="O111" s="245"/>
      <c r="P111" s="245"/>
      <c r="Q111" s="245"/>
      <c r="R111" s="245"/>
      <c r="S111" s="245"/>
      <c r="T111" s="245"/>
      <c r="U111" s="245"/>
      <c r="V111" s="245"/>
      <c r="W111" s="245"/>
    </row>
    <row r="112" spans="1:23">
      <c r="A112" s="245"/>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row>
    <row r="113" spans="1:23">
      <c r="A113" s="245"/>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row>
    <row r="114" spans="1:23">
      <c r="A114" s="245"/>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row>
    <row r="115" spans="1:23">
      <c r="A115" s="245"/>
      <c r="B115" s="245"/>
      <c r="C115" s="245"/>
      <c r="D115" s="245"/>
      <c r="E115" s="245"/>
      <c r="F115" s="245"/>
      <c r="G115" s="245"/>
      <c r="H115" s="245"/>
      <c r="I115" s="245"/>
      <c r="J115" s="245"/>
      <c r="K115" s="245"/>
      <c r="L115" s="245"/>
      <c r="M115" s="245"/>
      <c r="N115" s="245"/>
      <c r="O115" s="245"/>
      <c r="P115" s="245"/>
      <c r="Q115" s="245"/>
      <c r="R115" s="245"/>
      <c r="S115" s="245"/>
      <c r="T115" s="245"/>
      <c r="U115" s="245"/>
      <c r="V115" s="245"/>
      <c r="W115" s="245"/>
    </row>
    <row r="116" spans="1:23">
      <c r="A116" s="245"/>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row>
    <row r="117" spans="1:23">
      <c r="A117" s="245"/>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row>
    <row r="118" spans="1:23">
      <c r="A118" s="245"/>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row>
    <row r="119" spans="1:23">
      <c r="A119" s="245"/>
      <c r="B119" s="245"/>
      <c r="C119" s="245"/>
      <c r="D119" s="245"/>
      <c r="E119" s="245"/>
      <c r="F119" s="245"/>
      <c r="G119" s="245"/>
      <c r="H119" s="245"/>
      <c r="I119" s="245"/>
      <c r="J119" s="245"/>
      <c r="K119" s="245"/>
      <c r="L119" s="245"/>
      <c r="M119" s="245"/>
      <c r="N119" s="245"/>
      <c r="O119" s="245"/>
      <c r="P119" s="245"/>
      <c r="Q119" s="245"/>
      <c r="R119" s="245"/>
      <c r="S119" s="245"/>
      <c r="T119" s="245"/>
      <c r="U119" s="245"/>
      <c r="V119" s="245"/>
      <c r="W119" s="245"/>
    </row>
    <row r="120" spans="1:23">
      <c r="A120" s="245"/>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row>
    <row r="121" spans="1:23">
      <c r="A121" s="245"/>
      <c r="B121" s="245"/>
      <c r="C121" s="245"/>
      <c r="D121" s="245"/>
      <c r="E121" s="245"/>
      <c r="F121" s="245"/>
      <c r="G121" s="245"/>
      <c r="H121" s="245"/>
      <c r="I121" s="245"/>
      <c r="J121" s="245"/>
      <c r="K121" s="245"/>
      <c r="L121" s="245"/>
      <c r="M121" s="245"/>
      <c r="N121" s="245"/>
      <c r="O121" s="245"/>
      <c r="P121" s="245"/>
      <c r="Q121" s="245"/>
      <c r="R121" s="245"/>
      <c r="S121" s="245"/>
      <c r="T121" s="245"/>
      <c r="U121" s="245"/>
      <c r="V121" s="245"/>
      <c r="W121" s="245"/>
    </row>
    <row r="122" spans="1:23">
      <c r="A122" s="245"/>
      <c r="B122" s="245"/>
      <c r="C122" s="245"/>
      <c r="D122" s="245"/>
      <c r="E122" s="245"/>
      <c r="F122" s="245"/>
      <c r="G122" s="245"/>
      <c r="H122" s="245"/>
      <c r="I122" s="245"/>
      <c r="J122" s="245"/>
      <c r="K122" s="245"/>
      <c r="L122" s="245"/>
      <c r="M122" s="245"/>
      <c r="N122" s="245"/>
      <c r="O122" s="245"/>
      <c r="P122" s="245"/>
      <c r="Q122" s="245"/>
      <c r="R122" s="245"/>
      <c r="S122" s="245"/>
      <c r="T122" s="245"/>
      <c r="U122" s="245"/>
      <c r="V122" s="245"/>
      <c r="W122" s="245"/>
    </row>
    <row r="123" spans="1:23">
      <c r="A123" s="245"/>
      <c r="B123" s="245"/>
      <c r="C123" s="245"/>
      <c r="D123" s="245"/>
      <c r="E123" s="245"/>
      <c r="F123" s="245"/>
      <c r="G123" s="245"/>
      <c r="H123" s="245"/>
      <c r="I123" s="245"/>
      <c r="J123" s="245"/>
      <c r="K123" s="245"/>
      <c r="L123" s="245"/>
      <c r="M123" s="245"/>
      <c r="N123" s="245"/>
      <c r="O123" s="245"/>
      <c r="P123" s="245"/>
      <c r="Q123" s="245"/>
      <c r="R123" s="245"/>
      <c r="S123" s="245"/>
      <c r="T123" s="245"/>
      <c r="U123" s="245"/>
      <c r="V123" s="245"/>
      <c r="W123" s="245"/>
    </row>
    <row r="124" spans="1:23">
      <c r="A124" s="245"/>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row>
    <row r="125" spans="1:23">
      <c r="A125" s="245"/>
      <c r="B125" s="245"/>
      <c r="C125" s="245"/>
      <c r="D125" s="245"/>
      <c r="E125" s="245"/>
      <c r="F125" s="245"/>
      <c r="G125" s="245"/>
      <c r="H125" s="245"/>
      <c r="I125" s="245"/>
      <c r="J125" s="245"/>
      <c r="K125" s="245"/>
      <c r="L125" s="245"/>
      <c r="M125" s="245"/>
      <c r="N125" s="245"/>
      <c r="O125" s="245"/>
      <c r="P125" s="245"/>
      <c r="Q125" s="245"/>
      <c r="R125" s="245"/>
      <c r="S125" s="245"/>
      <c r="T125" s="245"/>
      <c r="U125" s="245"/>
      <c r="V125" s="245"/>
      <c r="W125" s="245"/>
    </row>
    <row r="126" spans="1:23">
      <c r="A126" s="245"/>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row>
    <row r="127" spans="1:23">
      <c r="A127" s="245"/>
      <c r="B127" s="245"/>
      <c r="C127" s="245"/>
      <c r="D127" s="245"/>
      <c r="E127" s="245"/>
      <c r="F127" s="245"/>
      <c r="G127" s="245"/>
      <c r="H127" s="245"/>
      <c r="I127" s="245"/>
      <c r="J127" s="245"/>
      <c r="K127" s="245"/>
      <c r="L127" s="245"/>
      <c r="M127" s="245"/>
      <c r="N127" s="245"/>
      <c r="O127" s="245"/>
      <c r="P127" s="245"/>
      <c r="Q127" s="245"/>
      <c r="R127" s="245"/>
      <c r="S127" s="245"/>
      <c r="T127" s="245"/>
      <c r="U127" s="245"/>
      <c r="V127" s="245"/>
      <c r="W127" s="245"/>
    </row>
    <row r="128" spans="1:23">
      <c r="A128" s="245"/>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row>
    <row r="129" spans="1:23">
      <c r="A129" s="245"/>
      <c r="B129" s="245"/>
      <c r="C129" s="245"/>
      <c r="D129" s="245"/>
      <c r="E129" s="245"/>
      <c r="F129" s="245"/>
      <c r="G129" s="245"/>
      <c r="H129" s="245"/>
      <c r="I129" s="245"/>
      <c r="J129" s="245"/>
      <c r="K129" s="245"/>
      <c r="L129" s="245"/>
      <c r="M129" s="245"/>
      <c r="N129" s="245"/>
      <c r="O129" s="245"/>
      <c r="P129" s="245"/>
      <c r="Q129" s="245"/>
      <c r="R129" s="245"/>
      <c r="S129" s="245"/>
      <c r="T129" s="245"/>
      <c r="U129" s="245"/>
      <c r="V129" s="245"/>
      <c r="W129" s="245"/>
    </row>
    <row r="130" spans="1:23">
      <c r="A130" s="245"/>
      <c r="B130" s="245"/>
      <c r="C130" s="245"/>
      <c r="D130" s="245"/>
      <c r="E130" s="245"/>
      <c r="F130" s="245"/>
      <c r="G130" s="245"/>
      <c r="H130" s="245"/>
      <c r="I130" s="245"/>
      <c r="J130" s="245"/>
      <c r="K130" s="245"/>
      <c r="L130" s="245"/>
      <c r="M130" s="245"/>
      <c r="N130" s="245"/>
      <c r="O130" s="245"/>
      <c r="P130" s="245"/>
      <c r="Q130" s="245"/>
      <c r="R130" s="245"/>
      <c r="S130" s="245"/>
      <c r="T130" s="245"/>
      <c r="U130" s="245"/>
      <c r="V130" s="245"/>
      <c r="W130" s="245"/>
    </row>
    <row r="131" spans="1:23">
      <c r="A131" s="245"/>
      <c r="B131" s="245"/>
      <c r="C131" s="245"/>
      <c r="D131" s="245"/>
      <c r="E131" s="245"/>
      <c r="F131" s="245"/>
      <c r="G131" s="245"/>
      <c r="H131" s="245"/>
      <c r="I131" s="245"/>
      <c r="J131" s="245"/>
      <c r="K131" s="245"/>
      <c r="L131" s="245"/>
      <c r="M131" s="245"/>
      <c r="N131" s="245"/>
      <c r="O131" s="245"/>
      <c r="P131" s="245"/>
      <c r="Q131" s="245"/>
      <c r="R131" s="245"/>
      <c r="S131" s="245"/>
      <c r="T131" s="245"/>
      <c r="U131" s="245"/>
      <c r="V131" s="245"/>
      <c r="W131" s="245"/>
    </row>
    <row r="132" spans="1:23">
      <c r="A132" s="245"/>
      <c r="B132" s="245"/>
      <c r="C132" s="245"/>
      <c r="D132" s="245"/>
      <c r="E132" s="245"/>
      <c r="F132" s="245"/>
      <c r="G132" s="245"/>
      <c r="H132" s="245"/>
      <c r="I132" s="245"/>
      <c r="J132" s="245"/>
      <c r="K132" s="245"/>
      <c r="L132" s="245"/>
      <c r="M132" s="245"/>
      <c r="N132" s="245"/>
      <c r="O132" s="245"/>
      <c r="P132" s="245"/>
      <c r="Q132" s="245"/>
      <c r="R132" s="245"/>
      <c r="S132" s="245"/>
      <c r="T132" s="245"/>
      <c r="U132" s="245"/>
      <c r="V132" s="245"/>
      <c r="W132" s="245"/>
    </row>
    <row r="133" spans="1:23">
      <c r="A133" s="245"/>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row>
    <row r="134" spans="1:23">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row>
    <row r="135" spans="1:23">
      <c r="A135" s="245"/>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row>
    <row r="136" spans="1:23">
      <c r="A136" s="245"/>
      <c r="B136" s="245"/>
      <c r="C136" s="245"/>
      <c r="D136" s="245"/>
      <c r="E136" s="245"/>
      <c r="F136" s="245"/>
      <c r="G136" s="245"/>
      <c r="H136" s="245"/>
      <c r="I136" s="245"/>
      <c r="J136" s="245"/>
      <c r="K136" s="245"/>
      <c r="L136" s="245"/>
      <c r="M136" s="245"/>
      <c r="N136" s="245"/>
      <c r="O136" s="245"/>
      <c r="P136" s="245"/>
      <c r="Q136" s="245"/>
      <c r="R136" s="245"/>
      <c r="S136" s="245"/>
      <c r="T136" s="245"/>
      <c r="U136" s="245"/>
      <c r="V136" s="245"/>
      <c r="W136" s="245"/>
    </row>
    <row r="137" spans="1:23">
      <c r="A137" s="245"/>
      <c r="B137" s="245"/>
      <c r="C137" s="245"/>
      <c r="D137" s="245"/>
      <c r="E137" s="245"/>
      <c r="F137" s="245"/>
      <c r="G137" s="245"/>
      <c r="H137" s="245"/>
      <c r="I137" s="245"/>
      <c r="J137" s="245"/>
      <c r="K137" s="245"/>
      <c r="L137" s="245"/>
      <c r="M137" s="245"/>
      <c r="N137" s="245"/>
      <c r="O137" s="245"/>
      <c r="P137" s="245"/>
      <c r="Q137" s="245"/>
      <c r="R137" s="245"/>
      <c r="S137" s="245"/>
      <c r="T137" s="245"/>
      <c r="U137" s="245"/>
      <c r="V137" s="245"/>
      <c r="W137" s="245"/>
    </row>
    <row r="138" spans="1:23">
      <c r="A138" s="245"/>
      <c r="B138" s="245"/>
      <c r="C138" s="245"/>
      <c r="D138" s="245"/>
      <c r="E138" s="245"/>
      <c r="F138" s="245"/>
      <c r="G138" s="245"/>
      <c r="H138" s="245"/>
      <c r="I138" s="245"/>
      <c r="J138" s="245"/>
      <c r="K138" s="245"/>
      <c r="L138" s="245"/>
      <c r="M138" s="245"/>
      <c r="N138" s="245"/>
      <c r="O138" s="245"/>
      <c r="P138" s="245"/>
      <c r="Q138" s="245"/>
      <c r="R138" s="245"/>
      <c r="S138" s="245"/>
      <c r="T138" s="245"/>
      <c r="U138" s="245"/>
      <c r="V138" s="245"/>
      <c r="W138" s="245"/>
    </row>
    <row r="139" spans="1:23">
      <c r="A139" s="245"/>
      <c r="B139" s="245"/>
      <c r="C139" s="245"/>
      <c r="D139" s="245"/>
      <c r="E139" s="245"/>
      <c r="F139" s="245"/>
      <c r="G139" s="245"/>
      <c r="H139" s="245"/>
      <c r="I139" s="245"/>
      <c r="J139" s="245"/>
      <c r="K139" s="245"/>
      <c r="L139" s="245"/>
      <c r="M139" s="245"/>
      <c r="N139" s="245"/>
      <c r="O139" s="245"/>
      <c r="P139" s="245"/>
      <c r="Q139" s="245"/>
      <c r="R139" s="245"/>
      <c r="S139" s="245"/>
      <c r="T139" s="245"/>
      <c r="U139" s="245"/>
      <c r="V139" s="245"/>
      <c r="W139" s="245"/>
    </row>
    <row r="140" spans="1:23">
      <c r="A140" s="245"/>
      <c r="B140" s="245"/>
      <c r="C140" s="245"/>
      <c r="D140" s="245"/>
      <c r="E140" s="245"/>
      <c r="F140" s="245"/>
      <c r="G140" s="245"/>
      <c r="H140" s="245"/>
      <c r="I140" s="245"/>
      <c r="J140" s="245"/>
      <c r="K140" s="245"/>
      <c r="L140" s="245"/>
      <c r="M140" s="245"/>
      <c r="N140" s="245"/>
      <c r="O140" s="245"/>
      <c r="P140" s="245"/>
      <c r="Q140" s="245"/>
      <c r="R140" s="245"/>
      <c r="S140" s="245"/>
      <c r="T140" s="245"/>
      <c r="U140" s="245"/>
      <c r="V140" s="245"/>
      <c r="W140" s="245"/>
    </row>
    <row r="141" spans="1:23">
      <c r="A141" s="245"/>
      <c r="B141" s="245"/>
      <c r="C141" s="245"/>
      <c r="D141" s="245"/>
      <c r="E141" s="245"/>
      <c r="F141" s="245"/>
      <c r="G141" s="245"/>
      <c r="H141" s="245"/>
      <c r="I141" s="245"/>
      <c r="J141" s="245"/>
      <c r="K141" s="245"/>
      <c r="L141" s="245"/>
      <c r="M141" s="245"/>
      <c r="N141" s="245"/>
      <c r="O141" s="245"/>
      <c r="P141" s="245"/>
      <c r="Q141" s="245"/>
      <c r="R141" s="245"/>
      <c r="S141" s="245"/>
      <c r="T141" s="245"/>
      <c r="U141" s="245"/>
      <c r="V141" s="245"/>
      <c r="W141" s="245"/>
    </row>
    <row r="142" spans="1:23">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row>
    <row r="143" spans="1:23">
      <c r="A143" s="245"/>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row>
    <row r="144" spans="1:23">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row>
    <row r="145" spans="1:23">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row>
    <row r="146" spans="1:23">
      <c r="A146" s="245"/>
      <c r="B146" s="245"/>
      <c r="C146" s="245"/>
      <c r="D146" s="245"/>
      <c r="E146" s="245"/>
      <c r="F146" s="245"/>
      <c r="G146" s="245"/>
      <c r="H146" s="245"/>
      <c r="I146" s="245"/>
      <c r="J146" s="245"/>
      <c r="K146" s="245"/>
      <c r="L146" s="245"/>
      <c r="M146" s="245"/>
      <c r="N146" s="245"/>
      <c r="O146" s="245"/>
      <c r="P146" s="245"/>
      <c r="Q146" s="245"/>
      <c r="R146" s="245"/>
      <c r="S146" s="245"/>
      <c r="T146" s="245"/>
      <c r="U146" s="245"/>
      <c r="V146" s="245"/>
      <c r="W146" s="245"/>
    </row>
    <row r="147" spans="1:23">
      <c r="A147" s="245"/>
      <c r="B147" s="245"/>
      <c r="C147" s="245"/>
      <c r="D147" s="245"/>
      <c r="E147" s="245"/>
      <c r="F147" s="245"/>
      <c r="G147" s="245"/>
      <c r="H147" s="245"/>
      <c r="I147" s="245"/>
      <c r="J147" s="245"/>
      <c r="K147" s="245"/>
      <c r="L147" s="245"/>
      <c r="M147" s="245"/>
      <c r="N147" s="245"/>
      <c r="O147" s="245"/>
      <c r="P147" s="245"/>
      <c r="Q147" s="245"/>
      <c r="R147" s="245"/>
      <c r="S147" s="245"/>
      <c r="T147" s="245"/>
      <c r="U147" s="245"/>
      <c r="V147" s="245"/>
      <c r="W147" s="245"/>
    </row>
    <row r="148" spans="1:23">
      <c r="A148" s="245"/>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row>
    <row r="149" spans="1:23">
      <c r="A149" s="245"/>
      <c r="B149" s="245"/>
      <c r="C149" s="245"/>
      <c r="D149" s="245"/>
      <c r="E149" s="245"/>
      <c r="F149" s="245"/>
      <c r="G149" s="245"/>
      <c r="H149" s="245"/>
      <c r="I149" s="245"/>
      <c r="J149" s="245"/>
      <c r="K149" s="245"/>
      <c r="L149" s="245"/>
      <c r="M149" s="245"/>
      <c r="N149" s="245"/>
      <c r="O149" s="245"/>
      <c r="P149" s="245"/>
      <c r="Q149" s="245"/>
      <c r="R149" s="245"/>
      <c r="S149" s="245"/>
      <c r="T149" s="245"/>
      <c r="U149" s="245"/>
      <c r="V149" s="245"/>
      <c r="W149" s="245"/>
    </row>
    <row r="150" spans="1:23">
      <c r="A150" s="245"/>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row>
    <row r="151" spans="1:23">
      <c r="A151" s="245"/>
      <c r="B151" s="245"/>
      <c r="C151" s="245"/>
      <c r="D151" s="245"/>
      <c r="E151" s="245"/>
      <c r="F151" s="245"/>
      <c r="G151" s="245"/>
      <c r="H151" s="245"/>
      <c r="I151" s="245"/>
      <c r="J151" s="245"/>
      <c r="K151" s="245"/>
      <c r="L151" s="245"/>
      <c r="M151" s="245"/>
      <c r="N151" s="245"/>
      <c r="O151" s="245"/>
      <c r="P151" s="245"/>
      <c r="Q151" s="245"/>
      <c r="R151" s="245"/>
      <c r="S151" s="245"/>
      <c r="T151" s="245"/>
      <c r="U151" s="245"/>
      <c r="V151" s="245"/>
      <c r="W151" s="245"/>
    </row>
    <row r="152" spans="1:23">
      <c r="A152" s="245"/>
      <c r="B152" s="245"/>
      <c r="C152" s="245"/>
      <c r="D152" s="245"/>
      <c r="E152" s="245"/>
      <c r="F152" s="245"/>
      <c r="G152" s="245"/>
      <c r="H152" s="245"/>
      <c r="I152" s="245"/>
      <c r="J152" s="245"/>
      <c r="K152" s="245"/>
      <c r="L152" s="245"/>
      <c r="M152" s="245"/>
      <c r="N152" s="245"/>
      <c r="O152" s="245"/>
      <c r="P152" s="245"/>
      <c r="Q152" s="245"/>
      <c r="R152" s="245"/>
      <c r="S152" s="245"/>
      <c r="T152" s="245"/>
      <c r="U152" s="245"/>
      <c r="V152" s="245"/>
      <c r="W152" s="245"/>
    </row>
    <row r="153" spans="1:23">
      <c r="A153" s="245"/>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row>
    <row r="154" spans="1:23">
      <c r="A154" s="245"/>
      <c r="B154" s="245"/>
      <c r="C154" s="245"/>
      <c r="D154" s="245"/>
      <c r="E154" s="245"/>
      <c r="F154" s="245"/>
      <c r="G154" s="245"/>
      <c r="H154" s="245"/>
      <c r="I154" s="245"/>
      <c r="J154" s="245"/>
      <c r="K154" s="245"/>
      <c r="L154" s="245"/>
      <c r="M154" s="245"/>
      <c r="N154" s="245"/>
      <c r="O154" s="245"/>
      <c r="P154" s="245"/>
      <c r="Q154" s="245"/>
      <c r="R154" s="245"/>
      <c r="S154" s="245"/>
      <c r="T154" s="245"/>
      <c r="U154" s="245"/>
      <c r="V154" s="245"/>
      <c r="W154" s="245"/>
    </row>
    <row r="155" spans="1:23">
      <c r="A155" s="245"/>
      <c r="B155" s="245"/>
      <c r="C155" s="245"/>
      <c r="D155" s="245"/>
      <c r="E155" s="245"/>
      <c r="F155" s="245"/>
      <c r="G155" s="245"/>
      <c r="H155" s="245"/>
      <c r="I155" s="245"/>
      <c r="J155" s="245"/>
      <c r="K155" s="245"/>
      <c r="L155" s="245"/>
      <c r="M155" s="245"/>
      <c r="N155" s="245"/>
      <c r="O155" s="245"/>
      <c r="P155" s="245"/>
      <c r="Q155" s="245"/>
      <c r="R155" s="245"/>
      <c r="S155" s="245"/>
      <c r="T155" s="245"/>
      <c r="U155" s="245"/>
      <c r="V155" s="245"/>
      <c r="W155" s="245"/>
    </row>
    <row r="156" spans="1:23">
      <c r="A156" s="245"/>
      <c r="B156" s="245"/>
      <c r="C156" s="245"/>
      <c r="D156" s="245"/>
      <c r="E156" s="245"/>
      <c r="F156" s="245"/>
      <c r="G156" s="245"/>
      <c r="H156" s="245"/>
      <c r="I156" s="245"/>
      <c r="J156" s="245"/>
      <c r="K156" s="245"/>
      <c r="L156" s="245"/>
      <c r="M156" s="245"/>
      <c r="N156" s="245"/>
      <c r="O156" s="245"/>
      <c r="P156" s="245"/>
      <c r="Q156" s="245"/>
      <c r="R156" s="245"/>
      <c r="S156" s="245"/>
      <c r="T156" s="245"/>
      <c r="U156" s="245"/>
      <c r="V156" s="245"/>
      <c r="W156" s="245"/>
    </row>
    <row r="157" spans="1:23">
      <c r="A157" s="245"/>
      <c r="B157" s="245"/>
      <c r="C157" s="245"/>
      <c r="D157" s="245"/>
      <c r="E157" s="245"/>
      <c r="F157" s="245"/>
      <c r="G157" s="245"/>
      <c r="H157" s="245"/>
      <c r="I157" s="245"/>
      <c r="J157" s="245"/>
      <c r="K157" s="245"/>
      <c r="L157" s="245"/>
      <c r="M157" s="245"/>
      <c r="N157" s="245"/>
      <c r="O157" s="245"/>
      <c r="P157" s="245"/>
      <c r="Q157" s="245"/>
      <c r="R157" s="245"/>
      <c r="S157" s="245"/>
      <c r="T157" s="245"/>
      <c r="U157" s="245"/>
      <c r="V157" s="245"/>
      <c r="W157" s="245"/>
    </row>
    <row r="158" spans="1:23">
      <c r="A158" s="245"/>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row>
    <row r="159" spans="1:23">
      <c r="A159" s="245"/>
      <c r="B159" s="245"/>
      <c r="C159" s="245"/>
      <c r="D159" s="245"/>
      <c r="E159" s="245"/>
      <c r="F159" s="245"/>
      <c r="G159" s="245"/>
      <c r="H159" s="245"/>
      <c r="I159" s="245"/>
      <c r="J159" s="245"/>
      <c r="K159" s="245"/>
      <c r="L159" s="245"/>
      <c r="M159" s="245"/>
      <c r="N159" s="245"/>
      <c r="O159" s="245"/>
      <c r="P159" s="245"/>
      <c r="Q159" s="245"/>
      <c r="R159" s="245"/>
      <c r="S159" s="245"/>
      <c r="T159" s="245"/>
      <c r="U159" s="245"/>
      <c r="V159" s="245"/>
      <c r="W159" s="245"/>
    </row>
    <row r="160" spans="1:23">
      <c r="A160" s="245"/>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row>
    <row r="161" spans="1:23">
      <c r="A161" s="245"/>
      <c r="B161" s="245"/>
      <c r="C161" s="245"/>
      <c r="D161" s="245"/>
      <c r="E161" s="245"/>
      <c r="F161" s="245"/>
      <c r="G161" s="245"/>
      <c r="H161" s="245"/>
      <c r="I161" s="245"/>
      <c r="J161" s="245"/>
      <c r="K161" s="245"/>
      <c r="L161" s="245"/>
      <c r="M161" s="245"/>
      <c r="N161" s="245"/>
      <c r="O161" s="245"/>
      <c r="P161" s="245"/>
      <c r="Q161" s="245"/>
      <c r="R161" s="245"/>
      <c r="S161" s="245"/>
      <c r="T161" s="245"/>
      <c r="U161" s="245"/>
      <c r="V161" s="245"/>
      <c r="W161" s="245"/>
    </row>
    <row r="162" spans="1:23">
      <c r="A162" s="245"/>
      <c r="B162" s="245"/>
      <c r="C162" s="245"/>
      <c r="D162" s="245"/>
      <c r="E162" s="245"/>
      <c r="F162" s="245"/>
      <c r="G162" s="245"/>
      <c r="H162" s="245"/>
      <c r="I162" s="245"/>
      <c r="J162" s="245"/>
      <c r="K162" s="245"/>
      <c r="L162" s="245"/>
      <c r="M162" s="245"/>
      <c r="N162" s="245"/>
      <c r="O162" s="245"/>
      <c r="P162" s="245"/>
      <c r="Q162" s="245"/>
      <c r="R162" s="245"/>
      <c r="S162" s="245"/>
      <c r="T162" s="245"/>
      <c r="U162" s="245"/>
      <c r="V162" s="245"/>
      <c r="W162" s="245"/>
    </row>
    <row r="163" spans="1:23">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row>
    <row r="164" spans="1:23">
      <c r="A164" s="245"/>
      <c r="B164" s="245"/>
      <c r="C164" s="245"/>
      <c r="D164" s="245"/>
      <c r="E164" s="245"/>
      <c r="F164" s="245"/>
      <c r="G164" s="245"/>
      <c r="H164" s="245"/>
      <c r="I164" s="245"/>
      <c r="J164" s="245"/>
      <c r="K164" s="245"/>
      <c r="L164" s="245"/>
      <c r="M164" s="245"/>
      <c r="N164" s="245"/>
      <c r="O164" s="245"/>
      <c r="P164" s="245"/>
      <c r="Q164" s="245"/>
      <c r="R164" s="245"/>
      <c r="S164" s="245"/>
      <c r="T164" s="245"/>
      <c r="U164" s="245"/>
      <c r="V164" s="245"/>
      <c r="W164" s="245"/>
    </row>
    <row r="165" spans="1:23">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row>
    <row r="166" spans="1:23">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row>
    <row r="167" spans="1:23">
      <c r="A167" s="245"/>
      <c r="B167" s="245"/>
      <c r="C167" s="245"/>
      <c r="D167" s="245"/>
      <c r="E167" s="245"/>
      <c r="F167" s="245"/>
      <c r="G167" s="245"/>
      <c r="H167" s="245"/>
      <c r="I167" s="245"/>
      <c r="J167" s="245"/>
      <c r="K167" s="245"/>
      <c r="L167" s="245"/>
      <c r="M167" s="245"/>
      <c r="N167" s="245"/>
      <c r="O167" s="245"/>
      <c r="P167" s="245"/>
      <c r="Q167" s="245"/>
      <c r="R167" s="245"/>
      <c r="S167" s="245"/>
      <c r="T167" s="245"/>
      <c r="U167" s="245"/>
      <c r="V167" s="245"/>
      <c r="W167" s="245"/>
    </row>
    <row r="168" spans="1:23">
      <c r="A168" s="245"/>
      <c r="B168" s="245"/>
      <c r="C168" s="245"/>
      <c r="D168" s="245"/>
      <c r="E168" s="245"/>
      <c r="F168" s="245"/>
      <c r="G168" s="245"/>
      <c r="H168" s="245"/>
      <c r="I168" s="245"/>
      <c r="J168" s="245"/>
      <c r="K168" s="245"/>
      <c r="L168" s="245"/>
      <c r="M168" s="245"/>
      <c r="N168" s="245"/>
      <c r="O168" s="245"/>
      <c r="P168" s="245"/>
      <c r="Q168" s="245"/>
      <c r="R168" s="245"/>
      <c r="S168" s="245"/>
      <c r="T168" s="245"/>
      <c r="U168" s="245"/>
      <c r="V168" s="245"/>
      <c r="W168" s="245"/>
    </row>
    <row r="169" spans="1:23">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row>
    <row r="170" spans="1:23">
      <c r="A170" s="245"/>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row>
    <row r="171" spans="1:23">
      <c r="A171" s="245"/>
      <c r="B171" s="245"/>
      <c r="C171" s="245"/>
      <c r="D171" s="245"/>
      <c r="E171" s="245"/>
      <c r="F171" s="245"/>
      <c r="G171" s="245"/>
      <c r="H171" s="245"/>
      <c r="I171" s="245"/>
      <c r="J171" s="245"/>
      <c r="K171" s="245"/>
      <c r="L171" s="245"/>
      <c r="M171" s="245"/>
      <c r="N171" s="245"/>
      <c r="O171" s="245"/>
      <c r="P171" s="245"/>
      <c r="Q171" s="245"/>
      <c r="R171" s="245"/>
      <c r="S171" s="245"/>
      <c r="T171" s="245"/>
      <c r="U171" s="245"/>
      <c r="V171" s="245"/>
      <c r="W171" s="245"/>
    </row>
    <row r="172" spans="1:23">
      <c r="A172" s="245"/>
      <c r="B172" s="245"/>
      <c r="C172" s="245"/>
      <c r="D172" s="245"/>
      <c r="E172" s="245"/>
      <c r="F172" s="245"/>
      <c r="G172" s="245"/>
      <c r="H172" s="245"/>
      <c r="I172" s="245"/>
      <c r="J172" s="245"/>
      <c r="K172" s="245"/>
      <c r="L172" s="245"/>
      <c r="M172" s="245"/>
      <c r="N172" s="245"/>
      <c r="O172" s="245"/>
      <c r="P172" s="245"/>
      <c r="Q172" s="245"/>
      <c r="R172" s="245"/>
      <c r="S172" s="245"/>
      <c r="T172" s="245"/>
      <c r="U172" s="245"/>
      <c r="V172" s="245"/>
      <c r="W172" s="245"/>
    </row>
    <row r="173" spans="1:23">
      <c r="A173" s="245"/>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row>
    <row r="174" spans="1:23">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row>
    <row r="175" spans="1:23">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row>
    <row r="176" spans="1:23">
      <c r="A176" s="245"/>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row>
    <row r="177" spans="1:23">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row>
    <row r="178" spans="1:23">
      <c r="A178" s="245"/>
      <c r="B178" s="245"/>
      <c r="C178" s="245"/>
      <c r="D178" s="245"/>
      <c r="E178" s="245"/>
      <c r="F178" s="245"/>
      <c r="G178" s="245"/>
      <c r="H178" s="245"/>
      <c r="I178" s="245"/>
      <c r="J178" s="245"/>
      <c r="K178" s="245"/>
      <c r="L178" s="245"/>
      <c r="M178" s="245"/>
      <c r="N178" s="245"/>
      <c r="O178" s="245"/>
      <c r="P178" s="245"/>
      <c r="Q178" s="245"/>
      <c r="R178" s="245"/>
      <c r="S178" s="245"/>
      <c r="T178" s="245"/>
      <c r="U178" s="245"/>
      <c r="V178" s="245"/>
      <c r="W178" s="245"/>
    </row>
    <row r="179" spans="1:23">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row>
    <row r="180" spans="1:23">
      <c r="A180" s="245"/>
      <c r="B180" s="245"/>
      <c r="C180" s="245"/>
      <c r="D180" s="245"/>
      <c r="E180" s="245"/>
      <c r="F180" s="245"/>
      <c r="G180" s="245"/>
      <c r="H180" s="245"/>
      <c r="I180" s="245"/>
      <c r="J180" s="245"/>
      <c r="K180" s="245"/>
      <c r="L180" s="245"/>
      <c r="M180" s="245"/>
      <c r="N180" s="245"/>
      <c r="O180" s="245"/>
      <c r="P180" s="245"/>
      <c r="Q180" s="245"/>
      <c r="R180" s="245"/>
      <c r="S180" s="245"/>
      <c r="T180" s="245"/>
      <c r="U180" s="245"/>
      <c r="V180" s="245"/>
      <c r="W180" s="245"/>
    </row>
    <row r="181" spans="1:23">
      <c r="A181" s="245"/>
      <c r="B181" s="245"/>
      <c r="C181" s="245"/>
      <c r="D181" s="245"/>
      <c r="E181" s="245"/>
      <c r="F181" s="245"/>
      <c r="G181" s="245"/>
      <c r="H181" s="245"/>
      <c r="I181" s="245"/>
      <c r="J181" s="245"/>
      <c r="K181" s="245"/>
      <c r="L181" s="245"/>
      <c r="M181" s="245"/>
      <c r="N181" s="245"/>
      <c r="O181" s="245"/>
      <c r="P181" s="245"/>
      <c r="Q181" s="245"/>
      <c r="R181" s="245"/>
      <c r="S181" s="245"/>
      <c r="T181" s="245"/>
      <c r="U181" s="245"/>
      <c r="V181" s="245"/>
      <c r="W181" s="245"/>
    </row>
    <row r="182" spans="1:23">
      <c r="A182" s="245"/>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row>
    <row r="183" spans="1:23">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row>
    <row r="184" spans="1:23">
      <c r="A184" s="245"/>
      <c r="B184" s="245"/>
      <c r="C184" s="245"/>
      <c r="D184" s="245"/>
      <c r="E184" s="245"/>
      <c r="F184" s="245"/>
      <c r="G184" s="245"/>
      <c r="H184" s="245"/>
      <c r="I184" s="245"/>
      <c r="J184" s="245"/>
      <c r="K184" s="245"/>
      <c r="L184" s="245"/>
      <c r="M184" s="245"/>
      <c r="N184" s="245"/>
      <c r="O184" s="245"/>
      <c r="P184" s="245"/>
      <c r="Q184" s="245"/>
      <c r="R184" s="245"/>
      <c r="S184" s="245"/>
      <c r="T184" s="245"/>
      <c r="U184" s="245"/>
      <c r="V184" s="245"/>
      <c r="W184" s="245"/>
    </row>
    <row r="185" spans="1:23">
      <c r="A185" s="245"/>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row>
    <row r="186" spans="1:23">
      <c r="A186" s="245"/>
      <c r="B186" s="245"/>
      <c r="C186" s="245"/>
      <c r="D186" s="245"/>
      <c r="E186" s="245"/>
      <c r="F186" s="245"/>
      <c r="G186" s="245"/>
      <c r="H186" s="245"/>
      <c r="I186" s="245"/>
      <c r="J186" s="245"/>
      <c r="K186" s="245"/>
      <c r="L186" s="245"/>
      <c r="M186" s="245"/>
      <c r="N186" s="245"/>
      <c r="O186" s="245"/>
      <c r="P186" s="245"/>
      <c r="Q186" s="245"/>
      <c r="R186" s="245"/>
      <c r="S186" s="245"/>
      <c r="T186" s="245"/>
      <c r="U186" s="245"/>
      <c r="V186" s="245"/>
      <c r="W186" s="245"/>
    </row>
    <row r="187" spans="1:23">
      <c r="A187" s="245"/>
      <c r="B187" s="245"/>
      <c r="C187" s="245"/>
      <c r="D187" s="245"/>
      <c r="E187" s="245"/>
      <c r="F187" s="245"/>
      <c r="G187" s="245"/>
      <c r="H187" s="245"/>
      <c r="I187" s="245"/>
      <c r="J187" s="245"/>
      <c r="K187" s="245"/>
      <c r="L187" s="245"/>
      <c r="M187" s="245"/>
      <c r="N187" s="245"/>
      <c r="O187" s="245"/>
      <c r="P187" s="245"/>
      <c r="Q187" s="245"/>
      <c r="R187" s="245"/>
      <c r="S187" s="245"/>
      <c r="T187" s="245"/>
      <c r="U187" s="245"/>
      <c r="V187" s="245"/>
      <c r="W187" s="245"/>
    </row>
    <row r="188" spans="1:23">
      <c r="A188" s="245"/>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row>
    <row r="189" spans="1:23">
      <c r="A189" s="245"/>
      <c r="B189" s="245"/>
      <c r="C189" s="245"/>
      <c r="D189" s="245"/>
      <c r="E189" s="245"/>
      <c r="F189" s="245"/>
      <c r="G189" s="245"/>
      <c r="H189" s="245"/>
      <c r="I189" s="245"/>
      <c r="J189" s="245"/>
      <c r="K189" s="245"/>
      <c r="L189" s="245"/>
      <c r="M189" s="245"/>
      <c r="N189" s="245"/>
      <c r="O189" s="245"/>
      <c r="P189" s="245"/>
      <c r="Q189" s="245"/>
      <c r="R189" s="245"/>
      <c r="S189" s="245"/>
      <c r="T189" s="245"/>
      <c r="U189" s="245"/>
      <c r="V189" s="245"/>
      <c r="W189" s="245"/>
    </row>
    <row r="190" spans="1:23">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row>
    <row r="191" spans="1:23">
      <c r="A191" s="245"/>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row>
    <row r="192" spans="1:23">
      <c r="A192" s="245"/>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row>
    <row r="193" spans="1:23">
      <c r="A193" s="245"/>
      <c r="B193" s="245"/>
      <c r="C193" s="245"/>
      <c r="D193" s="245"/>
      <c r="E193" s="245"/>
      <c r="F193" s="245"/>
      <c r="G193" s="245"/>
      <c r="H193" s="245"/>
      <c r="I193" s="245"/>
      <c r="J193" s="245"/>
      <c r="K193" s="245"/>
      <c r="L193" s="245"/>
      <c r="M193" s="245"/>
      <c r="N193" s="245"/>
      <c r="O193" s="245"/>
      <c r="P193" s="245"/>
      <c r="Q193" s="245"/>
      <c r="R193" s="245"/>
      <c r="S193" s="245"/>
      <c r="T193" s="245"/>
      <c r="U193" s="245"/>
      <c r="V193" s="245"/>
      <c r="W193" s="245"/>
    </row>
    <row r="194" spans="1:23">
      <c r="A194" s="245"/>
      <c r="B194" s="245"/>
      <c r="C194" s="245"/>
      <c r="D194" s="245"/>
      <c r="E194" s="245"/>
      <c r="F194" s="245"/>
      <c r="G194" s="245"/>
      <c r="H194" s="245"/>
      <c r="I194" s="245"/>
      <c r="J194" s="245"/>
      <c r="K194" s="245"/>
      <c r="L194" s="245"/>
      <c r="M194" s="245"/>
      <c r="N194" s="245"/>
      <c r="O194" s="245"/>
      <c r="P194" s="245"/>
      <c r="Q194" s="245"/>
      <c r="R194" s="245"/>
      <c r="S194" s="245"/>
      <c r="T194" s="245"/>
      <c r="U194" s="245"/>
      <c r="V194" s="245"/>
      <c r="W194" s="245"/>
    </row>
    <row r="195" spans="1:23">
      <c r="A195" s="245"/>
      <c r="B195" s="245"/>
      <c r="C195" s="245"/>
      <c r="D195" s="245"/>
      <c r="E195" s="245"/>
      <c r="F195" s="245"/>
      <c r="G195" s="245"/>
      <c r="H195" s="245"/>
      <c r="I195" s="245"/>
      <c r="J195" s="245"/>
      <c r="K195" s="245"/>
      <c r="L195" s="245"/>
      <c r="M195" s="245"/>
      <c r="N195" s="245"/>
      <c r="O195" s="245"/>
      <c r="P195" s="245"/>
      <c r="Q195" s="245"/>
      <c r="R195" s="245"/>
      <c r="S195" s="245"/>
      <c r="T195" s="245"/>
      <c r="U195" s="245"/>
      <c r="V195" s="245"/>
      <c r="W195" s="245"/>
    </row>
    <row r="196" spans="1:23">
      <c r="A196" s="245"/>
      <c r="B196" s="245"/>
      <c r="C196" s="245"/>
      <c r="D196" s="245"/>
      <c r="E196" s="245"/>
      <c r="F196" s="245"/>
      <c r="G196" s="245"/>
      <c r="H196" s="245"/>
      <c r="I196" s="245"/>
      <c r="J196" s="245"/>
      <c r="K196" s="245"/>
      <c r="L196" s="245"/>
      <c r="M196" s="245"/>
      <c r="N196" s="245"/>
      <c r="O196" s="245"/>
      <c r="P196" s="245"/>
      <c r="Q196" s="245"/>
      <c r="R196" s="245"/>
      <c r="S196" s="245"/>
      <c r="T196" s="245"/>
      <c r="U196" s="245"/>
      <c r="V196" s="245"/>
      <c r="W196" s="245"/>
    </row>
    <row r="197" spans="1:23">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row>
    <row r="198" spans="1:23">
      <c r="A198" s="245"/>
      <c r="B198" s="245"/>
      <c r="C198" s="245"/>
      <c r="D198" s="245"/>
      <c r="E198" s="245"/>
      <c r="F198" s="245"/>
      <c r="G198" s="245"/>
      <c r="H198" s="245"/>
      <c r="I198" s="245"/>
      <c r="J198" s="245"/>
      <c r="K198" s="245"/>
      <c r="L198" s="245"/>
      <c r="M198" s="245"/>
      <c r="N198" s="245"/>
      <c r="O198" s="245"/>
      <c r="P198" s="245"/>
      <c r="Q198" s="245"/>
      <c r="R198" s="245"/>
      <c r="S198" s="245"/>
      <c r="T198" s="245"/>
      <c r="U198" s="245"/>
      <c r="V198" s="245"/>
      <c r="W198" s="245"/>
    </row>
    <row r="199" spans="1:23">
      <c r="A199" s="245"/>
      <c r="B199" s="245"/>
      <c r="C199" s="245"/>
      <c r="D199" s="245"/>
      <c r="E199" s="245"/>
      <c r="F199" s="245"/>
      <c r="G199" s="245"/>
      <c r="H199" s="245"/>
      <c r="I199" s="245"/>
      <c r="J199" s="245"/>
      <c r="K199" s="245"/>
      <c r="L199" s="245"/>
      <c r="M199" s="245"/>
      <c r="N199" s="245"/>
      <c r="O199" s="245"/>
      <c r="P199" s="245"/>
      <c r="Q199" s="245"/>
      <c r="R199" s="245"/>
      <c r="S199" s="245"/>
      <c r="T199" s="245"/>
      <c r="U199" s="245"/>
      <c r="V199" s="245"/>
      <c r="W199" s="245"/>
    </row>
    <row r="200" spans="1:23">
      <c r="A200" s="245"/>
      <c r="B200" s="245"/>
      <c r="C200" s="245"/>
      <c r="D200" s="245"/>
      <c r="E200" s="245"/>
      <c r="F200" s="245"/>
      <c r="G200" s="245"/>
      <c r="H200" s="245"/>
      <c r="I200" s="245"/>
      <c r="J200" s="245"/>
      <c r="K200" s="245"/>
      <c r="L200" s="245"/>
      <c r="M200" s="245"/>
      <c r="N200" s="245"/>
      <c r="O200" s="245"/>
      <c r="P200" s="245"/>
      <c r="Q200" s="245"/>
      <c r="R200" s="245"/>
      <c r="S200" s="245"/>
      <c r="T200" s="245"/>
      <c r="U200" s="245"/>
      <c r="V200" s="245"/>
      <c r="W200" s="245"/>
    </row>
    <row r="201" spans="1:23">
      <c r="A201" s="245"/>
      <c r="B201" s="245"/>
      <c r="C201" s="245"/>
      <c r="D201" s="245"/>
      <c r="E201" s="245"/>
      <c r="F201" s="245"/>
      <c r="G201" s="245"/>
      <c r="H201" s="245"/>
      <c r="I201" s="245"/>
      <c r="J201" s="245"/>
      <c r="K201" s="245"/>
      <c r="L201" s="245"/>
      <c r="M201" s="245"/>
      <c r="N201" s="245"/>
      <c r="O201" s="245"/>
      <c r="P201" s="245"/>
      <c r="Q201" s="245"/>
      <c r="R201" s="245"/>
      <c r="S201" s="245"/>
      <c r="T201" s="245"/>
      <c r="U201" s="245"/>
      <c r="V201" s="245"/>
      <c r="W201" s="245"/>
    </row>
    <row r="202" spans="1:23">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row>
    <row r="203" spans="1:23">
      <c r="A203" s="245"/>
      <c r="B203" s="245"/>
      <c r="C203" s="245"/>
      <c r="D203" s="245"/>
      <c r="E203" s="245"/>
      <c r="F203" s="245"/>
      <c r="G203" s="245"/>
      <c r="H203" s="245"/>
      <c r="I203" s="245"/>
      <c r="J203" s="245"/>
      <c r="K203" s="245"/>
      <c r="L203" s="245"/>
      <c r="M203" s="245"/>
      <c r="N203" s="245"/>
      <c r="O203" s="245"/>
      <c r="P203" s="245"/>
      <c r="Q203" s="245"/>
      <c r="R203" s="245"/>
      <c r="S203" s="245"/>
      <c r="T203" s="245"/>
      <c r="U203" s="245"/>
      <c r="V203" s="245"/>
      <c r="W203" s="245"/>
    </row>
    <row r="204" spans="1:23">
      <c r="A204" s="245"/>
      <c r="B204" s="245"/>
      <c r="C204" s="245"/>
      <c r="D204" s="245"/>
      <c r="E204" s="245"/>
      <c r="F204" s="245"/>
      <c r="G204" s="245"/>
      <c r="H204" s="245"/>
      <c r="I204" s="245"/>
      <c r="J204" s="245"/>
      <c r="K204" s="245"/>
      <c r="L204" s="245"/>
      <c r="M204" s="245"/>
      <c r="N204" s="245"/>
      <c r="O204" s="245"/>
      <c r="P204" s="245"/>
      <c r="Q204" s="245"/>
      <c r="R204" s="245"/>
      <c r="S204" s="245"/>
      <c r="T204" s="245"/>
      <c r="U204" s="245"/>
      <c r="V204" s="245"/>
      <c r="W204" s="245"/>
    </row>
    <row r="205" spans="1:23">
      <c r="A205" s="245"/>
      <c r="B205" s="245"/>
      <c r="C205" s="245"/>
      <c r="D205" s="245"/>
      <c r="E205" s="245"/>
      <c r="F205" s="245"/>
      <c r="G205" s="245"/>
      <c r="H205" s="245"/>
      <c r="I205" s="245"/>
      <c r="J205" s="245"/>
      <c r="K205" s="245"/>
      <c r="L205" s="245"/>
      <c r="M205" s="245"/>
      <c r="N205" s="245"/>
      <c r="O205" s="245"/>
      <c r="P205" s="245"/>
      <c r="Q205" s="245"/>
      <c r="R205" s="245"/>
      <c r="S205" s="245"/>
      <c r="T205" s="245"/>
      <c r="U205" s="245"/>
      <c r="V205" s="245"/>
      <c r="W205" s="245"/>
    </row>
    <row r="206" spans="1:23">
      <c r="A206" s="245"/>
      <c r="B206" s="245"/>
      <c r="C206" s="245"/>
      <c r="D206" s="245"/>
      <c r="E206" s="245"/>
      <c r="F206" s="245"/>
      <c r="G206" s="245"/>
      <c r="H206" s="245"/>
      <c r="I206" s="245"/>
      <c r="J206" s="245"/>
      <c r="K206" s="245"/>
      <c r="L206" s="245"/>
      <c r="M206" s="245"/>
      <c r="N206" s="245"/>
      <c r="O206" s="245"/>
      <c r="P206" s="245"/>
      <c r="Q206" s="245"/>
      <c r="R206" s="245"/>
      <c r="S206" s="245"/>
      <c r="T206" s="245"/>
      <c r="U206" s="245"/>
      <c r="V206" s="245"/>
      <c r="W206" s="245"/>
    </row>
    <row r="207" spans="1:23">
      <c r="A207" s="245"/>
      <c r="B207" s="245"/>
      <c r="C207" s="245"/>
      <c r="D207" s="245"/>
      <c r="E207" s="245"/>
      <c r="F207" s="245"/>
      <c r="G207" s="245"/>
      <c r="H207" s="245"/>
      <c r="I207" s="245"/>
      <c r="J207" s="245"/>
      <c r="K207" s="245"/>
      <c r="L207" s="245"/>
      <c r="M207" s="245"/>
      <c r="N207" s="245"/>
      <c r="O207" s="245"/>
      <c r="P207" s="245"/>
      <c r="Q207" s="245"/>
      <c r="R207" s="245"/>
      <c r="S207" s="245"/>
      <c r="T207" s="245"/>
      <c r="U207" s="245"/>
      <c r="V207" s="245"/>
      <c r="W207" s="245"/>
    </row>
    <row r="208" spans="1:23">
      <c r="A208" s="245"/>
      <c r="B208" s="245"/>
      <c r="C208" s="245"/>
      <c r="D208" s="245"/>
      <c r="E208" s="245"/>
      <c r="F208" s="245"/>
      <c r="G208" s="245"/>
      <c r="H208" s="245"/>
      <c r="I208" s="245"/>
      <c r="J208" s="245"/>
      <c r="K208" s="245"/>
      <c r="L208" s="245"/>
      <c r="M208" s="245"/>
      <c r="N208" s="245"/>
      <c r="O208" s="245"/>
      <c r="P208" s="245"/>
      <c r="Q208" s="245"/>
      <c r="R208" s="245"/>
      <c r="S208" s="245"/>
      <c r="T208" s="245"/>
      <c r="U208" s="245"/>
      <c r="V208" s="245"/>
      <c r="W208" s="245"/>
    </row>
    <row r="209" spans="1:23">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row>
    <row r="210" spans="1:23">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row>
    <row r="211" spans="1:23">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row>
    <row r="212" spans="1:23">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row>
    <row r="213" spans="1:23">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row>
    <row r="214" spans="1:23">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row>
    <row r="215" spans="1:23">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row>
    <row r="216" spans="1:23">
      <c r="A216" s="245"/>
      <c r="B216" s="245"/>
      <c r="C216" s="245"/>
      <c r="D216" s="245"/>
      <c r="E216" s="245"/>
      <c r="F216" s="245"/>
      <c r="G216" s="245"/>
      <c r="H216" s="245"/>
      <c r="I216" s="245"/>
      <c r="J216" s="245"/>
      <c r="K216" s="245"/>
      <c r="L216" s="245"/>
      <c r="M216" s="245"/>
      <c r="N216" s="245"/>
      <c r="O216" s="245"/>
      <c r="P216" s="245"/>
      <c r="Q216" s="245"/>
      <c r="R216" s="245"/>
      <c r="S216" s="245"/>
      <c r="T216" s="245"/>
      <c r="U216" s="245"/>
      <c r="V216" s="245"/>
      <c r="W216" s="245"/>
    </row>
    <row r="217" spans="1:23">
      <c r="A217" s="245"/>
      <c r="B217" s="245"/>
      <c r="C217" s="245"/>
      <c r="D217" s="245"/>
      <c r="E217" s="245"/>
      <c r="F217" s="245"/>
      <c r="G217" s="245"/>
      <c r="H217" s="245"/>
      <c r="I217" s="245"/>
      <c r="J217" s="245"/>
      <c r="K217" s="245"/>
      <c r="L217" s="245"/>
      <c r="M217" s="245"/>
      <c r="N217" s="245"/>
      <c r="O217" s="245"/>
      <c r="P217" s="245"/>
      <c r="Q217" s="245"/>
      <c r="R217" s="245"/>
      <c r="S217" s="245"/>
      <c r="T217" s="245"/>
      <c r="U217" s="245"/>
      <c r="V217" s="245"/>
      <c r="W217" s="245"/>
    </row>
    <row r="218" spans="1:23">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row>
    <row r="219" spans="1:23">
      <c r="A219" s="245"/>
      <c r="B219" s="245"/>
      <c r="C219" s="245"/>
      <c r="D219" s="245"/>
      <c r="E219" s="245"/>
      <c r="F219" s="245"/>
      <c r="G219" s="245"/>
      <c r="H219" s="245"/>
      <c r="I219" s="245"/>
      <c r="J219" s="245"/>
      <c r="K219" s="245"/>
      <c r="L219" s="245"/>
      <c r="M219" s="245"/>
      <c r="N219" s="245"/>
      <c r="O219" s="245"/>
      <c r="P219" s="245"/>
      <c r="Q219" s="245"/>
      <c r="R219" s="245"/>
      <c r="S219" s="245"/>
      <c r="T219" s="245"/>
      <c r="U219" s="245"/>
      <c r="V219" s="245"/>
      <c r="W219" s="245"/>
    </row>
    <row r="220" spans="1:23">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row>
    <row r="221" spans="1:23">
      <c r="A221" s="245"/>
      <c r="B221" s="245"/>
      <c r="C221" s="245"/>
      <c r="D221" s="245"/>
      <c r="E221" s="245"/>
      <c r="F221" s="245"/>
      <c r="G221" s="245"/>
      <c r="H221" s="245"/>
      <c r="I221" s="245"/>
      <c r="J221" s="245"/>
      <c r="K221" s="245"/>
      <c r="L221" s="245"/>
      <c r="M221" s="245"/>
      <c r="N221" s="245"/>
      <c r="O221" s="245"/>
      <c r="P221" s="245"/>
      <c r="Q221" s="245"/>
      <c r="R221" s="245"/>
      <c r="S221" s="245"/>
      <c r="T221" s="245"/>
      <c r="U221" s="245"/>
      <c r="V221" s="245"/>
      <c r="W221" s="245"/>
    </row>
    <row r="222" spans="1:23">
      <c r="A222" s="245"/>
      <c r="B222" s="245"/>
      <c r="C222" s="245"/>
      <c r="D222" s="245"/>
      <c r="E222" s="245"/>
      <c r="F222" s="245"/>
      <c r="G222" s="245"/>
      <c r="H222" s="245"/>
      <c r="I222" s="245"/>
      <c r="J222" s="245"/>
      <c r="K222" s="245"/>
      <c r="L222" s="245"/>
      <c r="M222" s="245"/>
      <c r="N222" s="245"/>
      <c r="O222" s="245"/>
      <c r="P222" s="245"/>
      <c r="Q222" s="245"/>
      <c r="R222" s="245"/>
      <c r="S222" s="245"/>
      <c r="T222" s="245"/>
      <c r="U222" s="245"/>
      <c r="V222" s="245"/>
      <c r="W222" s="245"/>
    </row>
    <row r="223" spans="1:23">
      <c r="A223" s="245"/>
      <c r="B223" s="245"/>
      <c r="C223" s="245"/>
      <c r="D223" s="245"/>
      <c r="E223" s="245"/>
      <c r="F223" s="245"/>
      <c r="G223" s="245"/>
      <c r="H223" s="245"/>
      <c r="I223" s="245"/>
      <c r="J223" s="245"/>
      <c r="K223" s="245"/>
      <c r="L223" s="245"/>
      <c r="M223" s="245"/>
      <c r="N223" s="245"/>
      <c r="O223" s="245"/>
      <c r="P223" s="245"/>
      <c r="Q223" s="245"/>
      <c r="R223" s="245"/>
      <c r="S223" s="245"/>
      <c r="T223" s="245"/>
      <c r="U223" s="245"/>
      <c r="V223" s="245"/>
      <c r="W223" s="245"/>
    </row>
    <row r="224" spans="1:23">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row>
    <row r="225" spans="1:23">
      <c r="A225" s="245"/>
      <c r="B225" s="245"/>
      <c r="C225" s="245"/>
      <c r="D225" s="245"/>
      <c r="E225" s="245"/>
      <c r="F225" s="245"/>
      <c r="G225" s="245"/>
      <c r="H225" s="245"/>
      <c r="I225" s="245"/>
      <c r="J225" s="245"/>
      <c r="K225" s="245"/>
      <c r="L225" s="245"/>
      <c r="M225" s="245"/>
      <c r="N225" s="245"/>
      <c r="O225" s="245"/>
      <c r="P225" s="245"/>
      <c r="Q225" s="245"/>
      <c r="R225" s="245"/>
      <c r="S225" s="245"/>
      <c r="T225" s="245"/>
      <c r="U225" s="245"/>
      <c r="V225" s="245"/>
      <c r="W225" s="245"/>
    </row>
    <row r="226" spans="1:23">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row>
    <row r="227" spans="1:23">
      <c r="A227" s="245"/>
      <c r="B227" s="245"/>
      <c r="C227" s="245"/>
      <c r="D227" s="245"/>
      <c r="E227" s="245"/>
      <c r="F227" s="245"/>
      <c r="G227" s="245"/>
      <c r="H227" s="245"/>
      <c r="I227" s="245"/>
      <c r="J227" s="245"/>
      <c r="K227" s="245"/>
      <c r="L227" s="245"/>
      <c r="M227" s="245"/>
      <c r="N227" s="245"/>
      <c r="O227" s="245"/>
      <c r="P227" s="245"/>
      <c r="Q227" s="245"/>
      <c r="R227" s="245"/>
      <c r="S227" s="245"/>
      <c r="T227" s="245"/>
      <c r="U227" s="245"/>
      <c r="V227" s="245"/>
      <c r="W227" s="245"/>
    </row>
    <row r="228" spans="1:23">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row>
    <row r="229" spans="1:23">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row>
    <row r="230" spans="1:23">
      <c r="A230" s="245"/>
      <c r="B230" s="245"/>
      <c r="C230" s="245"/>
      <c r="D230" s="245"/>
      <c r="E230" s="245"/>
      <c r="F230" s="245"/>
      <c r="G230" s="245"/>
      <c r="H230" s="245"/>
      <c r="I230" s="245"/>
      <c r="J230" s="245"/>
      <c r="K230" s="245"/>
      <c r="L230" s="245"/>
      <c r="M230" s="245"/>
      <c r="N230" s="245"/>
      <c r="O230" s="245"/>
      <c r="P230" s="245"/>
      <c r="Q230" s="245"/>
      <c r="R230" s="245"/>
      <c r="S230" s="245"/>
      <c r="T230" s="245"/>
      <c r="U230" s="245"/>
      <c r="V230" s="245"/>
      <c r="W230" s="245"/>
    </row>
    <row r="231" spans="1:23">
      <c r="A231" s="245"/>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row>
    <row r="232" spans="1:23">
      <c r="A232" s="245"/>
      <c r="B232" s="245"/>
      <c r="C232" s="245"/>
      <c r="D232" s="245"/>
      <c r="E232" s="245"/>
      <c r="F232" s="245"/>
      <c r="G232" s="245"/>
      <c r="H232" s="245"/>
      <c r="I232" s="245"/>
      <c r="J232" s="245"/>
      <c r="K232" s="245"/>
      <c r="L232" s="245"/>
      <c r="M232" s="245"/>
      <c r="N232" s="245"/>
      <c r="O232" s="245"/>
      <c r="P232" s="245"/>
      <c r="Q232" s="245"/>
      <c r="R232" s="245"/>
      <c r="S232" s="245"/>
      <c r="T232" s="245"/>
      <c r="U232" s="245"/>
      <c r="V232" s="245"/>
      <c r="W232" s="245"/>
    </row>
    <row r="233" spans="1:23">
      <c r="A233" s="245"/>
      <c r="B233" s="245"/>
      <c r="C233" s="245"/>
      <c r="D233" s="245"/>
      <c r="E233" s="245"/>
      <c r="F233" s="245"/>
      <c r="G233" s="245"/>
      <c r="H233" s="245"/>
      <c r="I233" s="245"/>
      <c r="J233" s="245"/>
      <c r="K233" s="245"/>
      <c r="L233" s="245"/>
      <c r="M233" s="245"/>
      <c r="N233" s="245"/>
      <c r="O233" s="245"/>
      <c r="P233" s="245"/>
      <c r="Q233" s="245"/>
      <c r="R233" s="245"/>
      <c r="S233" s="245"/>
      <c r="T233" s="245"/>
      <c r="U233" s="245"/>
      <c r="V233" s="245"/>
      <c r="W233" s="245"/>
    </row>
    <row r="234" spans="1:23">
      <c r="A234" s="245"/>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row>
    <row r="235" spans="1:23">
      <c r="A235" s="245"/>
      <c r="B235" s="245"/>
      <c r="C235" s="245"/>
      <c r="D235" s="245"/>
      <c r="E235" s="245"/>
      <c r="F235" s="245"/>
      <c r="G235" s="245"/>
      <c r="H235" s="245"/>
      <c r="I235" s="245"/>
      <c r="J235" s="245"/>
      <c r="K235" s="245"/>
      <c r="L235" s="245"/>
      <c r="M235" s="245"/>
      <c r="N235" s="245"/>
      <c r="O235" s="245"/>
      <c r="P235" s="245"/>
      <c r="Q235" s="245"/>
      <c r="R235" s="245"/>
      <c r="S235" s="245"/>
      <c r="T235" s="245"/>
      <c r="U235" s="245"/>
      <c r="V235" s="245"/>
      <c r="W235" s="245"/>
    </row>
    <row r="236" spans="1:23">
      <c r="A236" s="245"/>
      <c r="B236" s="245"/>
      <c r="C236" s="245"/>
      <c r="D236" s="245"/>
      <c r="E236" s="245"/>
      <c r="F236" s="245"/>
      <c r="G236" s="245"/>
      <c r="H236" s="245"/>
      <c r="I236" s="245"/>
      <c r="J236" s="245"/>
      <c r="K236" s="245"/>
      <c r="L236" s="245"/>
      <c r="M236" s="245"/>
      <c r="N236" s="245"/>
      <c r="O236" s="245"/>
      <c r="P236" s="245"/>
      <c r="Q236" s="245"/>
      <c r="R236" s="245"/>
      <c r="S236" s="245"/>
      <c r="T236" s="245"/>
      <c r="U236" s="245"/>
      <c r="V236" s="245"/>
      <c r="W236" s="245"/>
    </row>
    <row r="237" spans="1:23">
      <c r="A237" s="245"/>
      <c r="B237" s="245"/>
      <c r="C237" s="245"/>
      <c r="D237" s="245"/>
      <c r="E237" s="245"/>
      <c r="F237" s="245"/>
      <c r="G237" s="245"/>
      <c r="H237" s="245"/>
      <c r="I237" s="245"/>
      <c r="J237" s="245"/>
      <c r="K237" s="245"/>
      <c r="L237" s="245"/>
      <c r="M237" s="245"/>
      <c r="N237" s="245"/>
      <c r="O237" s="245"/>
      <c r="P237" s="245"/>
      <c r="Q237" s="245"/>
      <c r="R237" s="245"/>
      <c r="S237" s="245"/>
      <c r="T237" s="245"/>
      <c r="U237" s="245"/>
      <c r="V237" s="245"/>
      <c r="W237" s="245"/>
    </row>
    <row r="238" spans="1:23">
      <c r="A238" s="245"/>
      <c r="B238" s="245"/>
      <c r="C238" s="245"/>
      <c r="D238" s="245"/>
      <c r="E238" s="245"/>
      <c r="F238" s="245"/>
      <c r="G238" s="245"/>
      <c r="H238" s="245"/>
      <c r="I238" s="245"/>
      <c r="J238" s="245"/>
      <c r="K238" s="245"/>
      <c r="L238" s="245"/>
      <c r="M238" s="245"/>
      <c r="N238" s="245"/>
      <c r="O238" s="245"/>
      <c r="P238" s="245"/>
      <c r="Q238" s="245"/>
      <c r="R238" s="245"/>
      <c r="S238" s="245"/>
      <c r="T238" s="245"/>
      <c r="U238" s="245"/>
      <c r="V238" s="245"/>
      <c r="W238" s="245"/>
    </row>
    <row r="239" spans="1:23">
      <c r="A239" s="245"/>
      <c r="B239" s="245"/>
      <c r="C239" s="245"/>
      <c r="D239" s="245"/>
      <c r="E239" s="245"/>
      <c r="F239" s="245"/>
      <c r="G239" s="245"/>
      <c r="H239" s="245"/>
      <c r="I239" s="245"/>
      <c r="J239" s="245"/>
      <c r="K239" s="245"/>
      <c r="L239" s="245"/>
      <c r="M239" s="245"/>
      <c r="N239" s="245"/>
      <c r="O239" s="245"/>
      <c r="P239" s="245"/>
      <c r="Q239" s="245"/>
      <c r="R239" s="245"/>
      <c r="S239" s="245"/>
      <c r="T239" s="245"/>
      <c r="U239" s="245"/>
      <c r="V239" s="245"/>
      <c r="W239" s="245"/>
    </row>
    <row r="240" spans="1:23">
      <c r="A240" s="245"/>
      <c r="B240" s="245"/>
      <c r="C240" s="245"/>
      <c r="D240" s="245"/>
      <c r="E240" s="245"/>
      <c r="F240" s="245"/>
      <c r="G240" s="245"/>
      <c r="H240" s="245"/>
      <c r="I240" s="245"/>
      <c r="J240" s="245"/>
      <c r="K240" s="245"/>
      <c r="L240" s="245"/>
      <c r="M240" s="245"/>
      <c r="N240" s="245"/>
      <c r="O240" s="245"/>
      <c r="P240" s="245"/>
      <c r="Q240" s="245"/>
      <c r="R240" s="245"/>
      <c r="S240" s="245"/>
      <c r="T240" s="245"/>
      <c r="U240" s="245"/>
      <c r="V240" s="245"/>
      <c r="W240" s="245"/>
    </row>
    <row r="241" spans="1:23">
      <c r="A241" s="245"/>
      <c r="B241" s="245"/>
      <c r="C241" s="245"/>
      <c r="D241" s="245"/>
      <c r="E241" s="245"/>
      <c r="F241" s="245"/>
      <c r="G241" s="245"/>
      <c r="H241" s="245"/>
      <c r="I241" s="245"/>
      <c r="J241" s="245"/>
      <c r="K241" s="245"/>
      <c r="L241" s="245"/>
      <c r="M241" s="245"/>
      <c r="N241" s="245"/>
      <c r="O241" s="245"/>
      <c r="P241" s="245"/>
      <c r="Q241" s="245"/>
      <c r="R241" s="245"/>
      <c r="S241" s="245"/>
      <c r="T241" s="245"/>
      <c r="U241" s="245"/>
      <c r="V241" s="245"/>
      <c r="W241" s="245"/>
    </row>
    <row r="242" spans="1:23">
      <c r="A242" s="245"/>
      <c r="B242" s="245"/>
      <c r="C242" s="245"/>
      <c r="D242" s="245"/>
      <c r="E242" s="245"/>
      <c r="F242" s="245"/>
      <c r="G242" s="245"/>
      <c r="H242" s="245"/>
      <c r="I242" s="245"/>
      <c r="J242" s="245"/>
      <c r="K242" s="245"/>
      <c r="L242" s="245"/>
      <c r="M242" s="245"/>
      <c r="N242" s="245"/>
      <c r="O242" s="245"/>
      <c r="P242" s="245"/>
      <c r="Q242" s="245"/>
      <c r="R242" s="245"/>
      <c r="S242" s="245"/>
      <c r="T242" s="245"/>
      <c r="U242" s="245"/>
      <c r="V242" s="245"/>
      <c r="W242" s="245"/>
    </row>
    <row r="243" spans="1:23">
      <c r="A243" s="245"/>
      <c r="B243" s="245"/>
      <c r="C243" s="245"/>
      <c r="D243" s="245"/>
      <c r="E243" s="245"/>
      <c r="F243" s="245"/>
      <c r="G243" s="245"/>
      <c r="H243" s="245"/>
      <c r="I243" s="245"/>
      <c r="J243" s="245"/>
      <c r="K243" s="245"/>
      <c r="L243" s="245"/>
      <c r="M243" s="245"/>
      <c r="N243" s="245"/>
      <c r="O243" s="245"/>
      <c r="P243" s="245"/>
      <c r="Q243" s="245"/>
      <c r="R243" s="245"/>
      <c r="S243" s="245"/>
      <c r="T243" s="245"/>
      <c r="U243" s="245"/>
      <c r="V243" s="245"/>
      <c r="W243" s="245"/>
    </row>
    <row r="244" spans="1:23">
      <c r="A244" s="245"/>
      <c r="B244" s="245"/>
      <c r="C244" s="245"/>
      <c r="D244" s="245"/>
      <c r="E244" s="245"/>
      <c r="F244" s="245"/>
      <c r="G244" s="245"/>
      <c r="H244" s="245"/>
      <c r="I244" s="245"/>
      <c r="J244" s="245"/>
      <c r="K244" s="245"/>
      <c r="L244" s="245"/>
      <c r="M244" s="245"/>
      <c r="N244" s="245"/>
      <c r="O244" s="245"/>
      <c r="P244" s="245"/>
      <c r="Q244" s="245"/>
      <c r="R244" s="245"/>
      <c r="S244" s="245"/>
      <c r="T244" s="245"/>
      <c r="U244" s="245"/>
      <c r="V244" s="245"/>
      <c r="W244" s="245"/>
    </row>
    <row r="245" spans="1:23">
      <c r="A245" s="245"/>
      <c r="B245" s="245"/>
      <c r="C245" s="245"/>
      <c r="D245" s="245"/>
      <c r="E245" s="245"/>
      <c r="F245" s="245"/>
      <c r="G245" s="245"/>
      <c r="H245" s="245"/>
      <c r="I245" s="245"/>
      <c r="J245" s="245"/>
      <c r="K245" s="245"/>
      <c r="L245" s="245"/>
      <c r="M245" s="245"/>
      <c r="N245" s="245"/>
      <c r="O245" s="245"/>
      <c r="P245" s="245"/>
      <c r="Q245" s="245"/>
      <c r="R245" s="245"/>
      <c r="S245" s="245"/>
      <c r="T245" s="245"/>
      <c r="U245" s="245"/>
      <c r="V245" s="245"/>
      <c r="W245" s="245"/>
    </row>
    <row r="246" spans="1:23">
      <c r="A246" s="245"/>
      <c r="B246" s="245"/>
      <c r="C246" s="245"/>
      <c r="D246" s="245"/>
      <c r="E246" s="245"/>
      <c r="F246" s="245"/>
      <c r="G246" s="245"/>
      <c r="H246" s="245"/>
      <c r="I246" s="245"/>
      <c r="J246" s="245"/>
      <c r="K246" s="245"/>
      <c r="L246" s="245"/>
      <c r="M246" s="245"/>
      <c r="N246" s="245"/>
      <c r="O246" s="245"/>
      <c r="P246" s="245"/>
      <c r="Q246" s="245"/>
      <c r="R246" s="245"/>
      <c r="S246" s="245"/>
      <c r="T246" s="245"/>
      <c r="U246" s="245"/>
      <c r="V246" s="245"/>
      <c r="W246" s="245"/>
    </row>
    <row r="247" spans="1:23">
      <c r="A247" s="245"/>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row>
    <row r="248" spans="1:23">
      <c r="A248" s="245"/>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row>
    <row r="249" spans="1:23">
      <c r="A249" s="245"/>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row>
    <row r="250" spans="1:23">
      <c r="A250" s="245"/>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row>
    <row r="251" spans="1:23">
      <c r="A251" s="245"/>
      <c r="B251" s="245"/>
      <c r="C251" s="245"/>
      <c r="D251" s="245"/>
      <c r="E251" s="245"/>
      <c r="F251" s="245"/>
      <c r="G251" s="245"/>
      <c r="H251" s="245"/>
      <c r="I251" s="245"/>
      <c r="J251" s="245"/>
      <c r="K251" s="245"/>
      <c r="L251" s="245"/>
      <c r="M251" s="245"/>
      <c r="N251" s="245"/>
      <c r="O251" s="245"/>
      <c r="P251" s="245"/>
      <c r="Q251" s="245"/>
      <c r="R251" s="245"/>
      <c r="S251" s="245"/>
      <c r="T251" s="245"/>
      <c r="U251" s="245"/>
      <c r="V251" s="245"/>
      <c r="W251" s="245"/>
    </row>
    <row r="252" spans="1:23">
      <c r="A252" s="245"/>
      <c r="B252" s="245"/>
      <c r="C252" s="245"/>
      <c r="D252" s="245"/>
      <c r="E252" s="245"/>
      <c r="F252" s="245"/>
      <c r="G252" s="245"/>
      <c r="H252" s="245"/>
      <c r="I252" s="245"/>
      <c r="J252" s="245"/>
      <c r="K252" s="245"/>
      <c r="L252" s="245"/>
      <c r="M252" s="245"/>
      <c r="N252" s="245"/>
      <c r="O252" s="245"/>
      <c r="P252" s="245"/>
      <c r="Q252" s="245"/>
      <c r="R252" s="245"/>
      <c r="S252" s="245"/>
      <c r="T252" s="245"/>
      <c r="U252" s="245"/>
      <c r="V252" s="245"/>
      <c r="W252" s="245"/>
    </row>
    <row r="253" spans="1:23">
      <c r="A253" s="245"/>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row>
    <row r="254" spans="1:23">
      <c r="A254" s="245"/>
      <c r="B254" s="245"/>
      <c r="C254" s="245"/>
      <c r="D254" s="245"/>
      <c r="E254" s="245"/>
      <c r="F254" s="245"/>
      <c r="G254" s="245"/>
      <c r="H254" s="245"/>
      <c r="I254" s="245"/>
      <c r="J254" s="245"/>
      <c r="K254" s="245"/>
      <c r="L254" s="245"/>
      <c r="M254" s="245"/>
      <c r="N254" s="245"/>
      <c r="O254" s="245"/>
      <c r="P254" s="245"/>
      <c r="Q254" s="245"/>
      <c r="R254" s="245"/>
      <c r="S254" s="245"/>
      <c r="T254" s="245"/>
      <c r="U254" s="245"/>
      <c r="V254" s="245"/>
      <c r="W254" s="245"/>
    </row>
    <row r="255" spans="1:23">
      <c r="A255" s="245"/>
      <c r="B255" s="245"/>
      <c r="C255" s="245"/>
      <c r="D255" s="245"/>
      <c r="E255" s="245"/>
      <c r="F255" s="245"/>
      <c r="G255" s="245"/>
      <c r="H255" s="245"/>
      <c r="I255" s="245"/>
      <c r="J255" s="245"/>
      <c r="K255" s="245"/>
      <c r="L255" s="245"/>
      <c r="M255" s="245"/>
      <c r="N255" s="245"/>
      <c r="O255" s="245"/>
      <c r="P255" s="245"/>
      <c r="Q255" s="245"/>
      <c r="R255" s="245"/>
      <c r="S255" s="245"/>
      <c r="T255" s="245"/>
      <c r="U255" s="245"/>
      <c r="V255" s="245"/>
      <c r="W255" s="245"/>
    </row>
    <row r="256" spans="1:23">
      <c r="A256" s="245"/>
      <c r="B256" s="245"/>
      <c r="C256" s="245"/>
      <c r="D256" s="245"/>
      <c r="E256" s="245"/>
      <c r="F256" s="245"/>
      <c r="G256" s="245"/>
      <c r="H256" s="245"/>
      <c r="I256" s="245"/>
      <c r="J256" s="245"/>
      <c r="K256" s="245"/>
      <c r="L256" s="245"/>
      <c r="M256" s="245"/>
      <c r="N256" s="245"/>
      <c r="O256" s="245"/>
      <c r="P256" s="245"/>
      <c r="Q256" s="245"/>
      <c r="R256" s="245"/>
      <c r="S256" s="245"/>
      <c r="T256" s="245"/>
      <c r="U256" s="245"/>
      <c r="V256" s="245"/>
      <c r="W256" s="245"/>
    </row>
    <row r="257" spans="1:23">
      <c r="A257" s="245"/>
      <c r="B257" s="245"/>
      <c r="C257" s="245"/>
      <c r="D257" s="245"/>
      <c r="E257" s="245"/>
      <c r="F257" s="245"/>
      <c r="G257" s="245"/>
      <c r="H257" s="245"/>
      <c r="I257" s="245"/>
      <c r="J257" s="245"/>
      <c r="K257" s="245"/>
      <c r="L257" s="245"/>
      <c r="M257" s="245"/>
      <c r="N257" s="245"/>
      <c r="O257" s="245"/>
      <c r="P257" s="245"/>
      <c r="Q257" s="245"/>
      <c r="R257" s="245"/>
      <c r="S257" s="245"/>
      <c r="T257" s="245"/>
      <c r="U257" s="245"/>
      <c r="V257" s="245"/>
      <c r="W257" s="245"/>
    </row>
    <row r="258" spans="1:23">
      <c r="A258" s="245"/>
      <c r="B258" s="245"/>
      <c r="C258" s="245"/>
      <c r="D258" s="245"/>
      <c r="E258" s="245"/>
      <c r="F258" s="245"/>
      <c r="G258" s="245"/>
      <c r="H258" s="245"/>
      <c r="I258" s="245"/>
      <c r="J258" s="245"/>
      <c r="K258" s="245"/>
      <c r="L258" s="245"/>
      <c r="M258" s="245"/>
      <c r="N258" s="245"/>
      <c r="O258" s="245"/>
      <c r="P258" s="245"/>
      <c r="Q258" s="245"/>
      <c r="R258" s="245"/>
      <c r="S258" s="245"/>
      <c r="T258" s="245"/>
      <c r="U258" s="245"/>
      <c r="V258" s="245"/>
      <c r="W258" s="245"/>
    </row>
    <row r="259" spans="1:23">
      <c r="A259" s="245"/>
      <c r="B259" s="245"/>
      <c r="C259" s="245"/>
      <c r="D259" s="245"/>
      <c r="E259" s="245"/>
      <c r="F259" s="245"/>
      <c r="G259" s="245"/>
      <c r="H259" s="245"/>
      <c r="I259" s="245"/>
      <c r="J259" s="245"/>
      <c r="K259" s="245"/>
      <c r="L259" s="245"/>
      <c r="M259" s="245"/>
      <c r="N259" s="245"/>
      <c r="O259" s="245"/>
      <c r="P259" s="245"/>
      <c r="Q259" s="245"/>
      <c r="R259" s="245"/>
      <c r="S259" s="245"/>
      <c r="T259" s="245"/>
      <c r="U259" s="245"/>
      <c r="V259" s="245"/>
      <c r="W259" s="245"/>
    </row>
    <row r="260" spans="1:23">
      <c r="A260" s="245"/>
      <c r="B260" s="245"/>
      <c r="C260" s="245"/>
      <c r="D260" s="245"/>
      <c r="E260" s="245"/>
      <c r="F260" s="245"/>
      <c r="G260" s="245"/>
      <c r="H260" s="245"/>
      <c r="I260" s="245"/>
      <c r="J260" s="245"/>
      <c r="K260" s="245"/>
      <c r="L260" s="245"/>
      <c r="M260" s="245"/>
      <c r="N260" s="245"/>
      <c r="O260" s="245"/>
      <c r="P260" s="245"/>
      <c r="Q260" s="245"/>
      <c r="R260" s="245"/>
      <c r="S260" s="245"/>
      <c r="T260" s="245"/>
      <c r="U260" s="245"/>
      <c r="V260" s="245"/>
      <c r="W260" s="245"/>
    </row>
    <row r="261" spans="1:23">
      <c r="A261" s="245"/>
      <c r="B261" s="245"/>
      <c r="C261" s="245"/>
      <c r="D261" s="245"/>
      <c r="E261" s="245"/>
      <c r="F261" s="245"/>
      <c r="G261" s="245"/>
      <c r="H261" s="245"/>
      <c r="I261" s="245"/>
      <c r="J261" s="245"/>
      <c r="K261" s="245"/>
      <c r="L261" s="245"/>
      <c r="M261" s="245"/>
      <c r="N261" s="245"/>
      <c r="O261" s="245"/>
      <c r="P261" s="245"/>
      <c r="Q261" s="245"/>
      <c r="R261" s="245"/>
      <c r="S261" s="245"/>
      <c r="T261" s="245"/>
      <c r="U261" s="245"/>
      <c r="V261" s="245"/>
      <c r="W261" s="245"/>
    </row>
    <row r="262" spans="1:23">
      <c r="A262" s="245"/>
      <c r="B262" s="245"/>
      <c r="C262" s="245"/>
      <c r="D262" s="245"/>
      <c r="E262" s="245"/>
      <c r="F262" s="245"/>
      <c r="G262" s="245"/>
      <c r="H262" s="245"/>
      <c r="I262" s="245"/>
      <c r="J262" s="245"/>
      <c r="K262" s="245"/>
      <c r="L262" s="245"/>
      <c r="M262" s="245"/>
      <c r="N262" s="245"/>
      <c r="O262" s="245"/>
      <c r="P262" s="245"/>
      <c r="Q262" s="245"/>
      <c r="R262" s="245"/>
      <c r="S262" s="245"/>
      <c r="T262" s="245"/>
      <c r="U262" s="245"/>
      <c r="V262" s="245"/>
      <c r="W262" s="245"/>
    </row>
    <row r="263" spans="1:23">
      <c r="A263" s="245"/>
      <c r="B263" s="245"/>
      <c r="C263" s="245"/>
      <c r="D263" s="245"/>
      <c r="E263" s="245"/>
      <c r="F263" s="245"/>
      <c r="G263" s="245"/>
      <c r="H263" s="245"/>
      <c r="I263" s="245"/>
      <c r="J263" s="245"/>
      <c r="K263" s="245"/>
      <c r="L263" s="245"/>
      <c r="M263" s="245"/>
      <c r="N263" s="245"/>
      <c r="O263" s="245"/>
      <c r="P263" s="245"/>
      <c r="Q263" s="245"/>
      <c r="R263" s="245"/>
      <c r="S263" s="245"/>
      <c r="T263" s="245"/>
      <c r="U263" s="245"/>
      <c r="V263" s="245"/>
      <c r="W263" s="245"/>
    </row>
    <row r="264" spans="1:23">
      <c r="A264" s="245"/>
      <c r="B264" s="245"/>
      <c r="C264" s="245"/>
      <c r="D264" s="245"/>
      <c r="E264" s="245"/>
      <c r="F264" s="245"/>
      <c r="G264" s="245"/>
      <c r="H264" s="245"/>
      <c r="I264" s="245"/>
      <c r="J264" s="245"/>
      <c r="K264" s="245"/>
      <c r="L264" s="245"/>
      <c r="M264" s="245"/>
      <c r="N264" s="245"/>
      <c r="O264" s="245"/>
      <c r="P264" s="245"/>
      <c r="Q264" s="245"/>
      <c r="R264" s="245"/>
      <c r="S264" s="245"/>
      <c r="T264" s="245"/>
      <c r="U264" s="245"/>
      <c r="V264" s="245"/>
      <c r="W264" s="245"/>
    </row>
    <row r="265" spans="1:23">
      <c r="A265" s="245"/>
      <c r="B265" s="245"/>
      <c r="C265" s="245"/>
      <c r="D265" s="245"/>
      <c r="E265" s="245"/>
      <c r="F265" s="245"/>
      <c r="G265" s="245"/>
      <c r="H265" s="245"/>
      <c r="I265" s="245"/>
      <c r="J265" s="245"/>
      <c r="K265" s="245"/>
      <c r="L265" s="245"/>
      <c r="M265" s="245"/>
      <c r="N265" s="245"/>
      <c r="O265" s="245"/>
      <c r="P265" s="245"/>
      <c r="Q265" s="245"/>
      <c r="R265" s="245"/>
      <c r="S265" s="245"/>
      <c r="T265" s="245"/>
      <c r="U265" s="245"/>
      <c r="V265" s="245"/>
      <c r="W265" s="245"/>
    </row>
    <row r="266" spans="1:23">
      <c r="A266" s="245"/>
      <c r="B266" s="245"/>
      <c r="C266" s="245"/>
      <c r="D266" s="245"/>
      <c r="E266" s="245"/>
      <c r="F266" s="245"/>
      <c r="G266" s="245"/>
      <c r="H266" s="245"/>
      <c r="I266" s="245"/>
      <c r="J266" s="245"/>
      <c r="K266" s="245"/>
      <c r="L266" s="245"/>
      <c r="M266" s="245"/>
      <c r="N266" s="245"/>
      <c r="O266" s="245"/>
      <c r="P266" s="245"/>
      <c r="Q266" s="245"/>
      <c r="R266" s="245"/>
      <c r="S266" s="245"/>
      <c r="T266" s="245"/>
      <c r="U266" s="245"/>
      <c r="V266" s="245"/>
      <c r="W266" s="245"/>
    </row>
    <row r="267" spans="1:23">
      <c r="A267" s="245"/>
      <c r="B267" s="245"/>
      <c r="C267" s="245"/>
      <c r="D267" s="245"/>
      <c r="E267" s="245"/>
      <c r="F267" s="245"/>
      <c r="G267" s="245"/>
      <c r="H267" s="245"/>
      <c r="I267" s="245"/>
      <c r="J267" s="245"/>
      <c r="K267" s="245"/>
      <c r="L267" s="245"/>
      <c r="M267" s="245"/>
      <c r="N267" s="245"/>
      <c r="O267" s="245"/>
      <c r="P267" s="245"/>
      <c r="Q267" s="245"/>
      <c r="R267" s="245"/>
      <c r="S267" s="245"/>
      <c r="T267" s="245"/>
      <c r="U267" s="245"/>
      <c r="V267" s="245"/>
      <c r="W267" s="245"/>
    </row>
    <row r="268" spans="1:23">
      <c r="A268" s="245"/>
      <c r="B268" s="245"/>
      <c r="C268" s="245"/>
      <c r="D268" s="245"/>
      <c r="E268" s="245"/>
      <c r="F268" s="245"/>
      <c r="G268" s="245"/>
      <c r="H268" s="245"/>
      <c r="I268" s="245"/>
      <c r="J268" s="245"/>
      <c r="K268" s="245"/>
      <c r="L268" s="245"/>
      <c r="M268" s="245"/>
      <c r="N268" s="245"/>
      <c r="O268" s="245"/>
      <c r="P268" s="245"/>
      <c r="Q268" s="245"/>
      <c r="R268" s="245"/>
      <c r="S268" s="245"/>
      <c r="T268" s="245"/>
      <c r="U268" s="245"/>
      <c r="V268" s="245"/>
      <c r="W268" s="245"/>
    </row>
    <row r="269" spans="1:23">
      <c r="A269" s="245"/>
      <c r="B269" s="245"/>
      <c r="C269" s="245"/>
      <c r="D269" s="245"/>
      <c r="E269" s="245"/>
      <c r="F269" s="245"/>
      <c r="G269" s="245"/>
      <c r="H269" s="245"/>
      <c r="I269" s="245"/>
      <c r="J269" s="245"/>
      <c r="K269" s="245"/>
      <c r="L269" s="245"/>
      <c r="M269" s="245"/>
      <c r="N269" s="245"/>
      <c r="O269" s="245"/>
      <c r="P269" s="245"/>
      <c r="Q269" s="245"/>
      <c r="R269" s="245"/>
      <c r="S269" s="245"/>
      <c r="T269" s="245"/>
      <c r="U269" s="245"/>
      <c r="V269" s="245"/>
      <c r="W269" s="245"/>
    </row>
    <row r="270" spans="1:23">
      <c r="A270" s="245"/>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row>
    <row r="271" spans="1:23">
      <c r="A271" s="245"/>
      <c r="B271" s="245"/>
      <c r="C271" s="245"/>
      <c r="D271" s="245"/>
      <c r="E271" s="245"/>
      <c r="F271" s="245"/>
      <c r="G271" s="245"/>
      <c r="H271" s="245"/>
      <c r="I271" s="245"/>
      <c r="J271" s="245"/>
      <c r="K271" s="245"/>
      <c r="L271" s="245"/>
      <c r="M271" s="245"/>
      <c r="N271" s="245"/>
      <c r="O271" s="245"/>
      <c r="P271" s="245"/>
      <c r="Q271" s="245"/>
      <c r="R271" s="245"/>
      <c r="S271" s="245"/>
      <c r="T271" s="245"/>
      <c r="U271" s="245"/>
      <c r="V271" s="245"/>
      <c r="W271" s="245"/>
    </row>
    <row r="272" spans="1:23">
      <c r="A272" s="245"/>
      <c r="B272" s="245"/>
      <c r="C272" s="245"/>
      <c r="D272" s="245"/>
      <c r="E272" s="245"/>
      <c r="F272" s="245"/>
      <c r="G272" s="245"/>
      <c r="H272" s="245"/>
      <c r="I272" s="245"/>
      <c r="J272" s="245"/>
      <c r="K272" s="245"/>
      <c r="L272" s="245"/>
      <c r="M272" s="245"/>
      <c r="N272" s="245"/>
      <c r="O272" s="245"/>
      <c r="P272" s="245"/>
      <c r="Q272" s="245"/>
      <c r="R272" s="245"/>
      <c r="S272" s="245"/>
      <c r="T272" s="245"/>
      <c r="U272" s="245"/>
      <c r="V272" s="245"/>
      <c r="W272" s="245"/>
    </row>
    <row r="273" spans="1:23">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row>
    <row r="274" spans="1:23">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row>
    <row r="275" spans="1:23">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row>
    <row r="276" spans="1:23">
      <c r="A276" s="245"/>
      <c r="B276" s="245"/>
      <c r="C276" s="245"/>
      <c r="D276" s="245"/>
      <c r="E276" s="245"/>
      <c r="F276" s="245"/>
      <c r="G276" s="245"/>
      <c r="H276" s="245"/>
      <c r="I276" s="245"/>
      <c r="J276" s="245"/>
      <c r="K276" s="245"/>
      <c r="L276" s="245"/>
      <c r="M276" s="245"/>
      <c r="N276" s="245"/>
      <c r="O276" s="245"/>
      <c r="P276" s="245"/>
      <c r="Q276" s="245"/>
      <c r="R276" s="245"/>
      <c r="S276" s="245"/>
      <c r="T276" s="245"/>
      <c r="U276" s="245"/>
      <c r="V276" s="245"/>
      <c r="W276" s="245"/>
    </row>
    <row r="277" spans="1:23">
      <c r="A277" s="245"/>
      <c r="B277" s="245"/>
      <c r="C277" s="245"/>
      <c r="D277" s="245"/>
      <c r="E277" s="245"/>
      <c r="F277" s="245"/>
      <c r="G277" s="245"/>
      <c r="H277" s="245"/>
      <c r="I277" s="245"/>
      <c r="J277" s="245"/>
      <c r="K277" s="245"/>
      <c r="L277" s="245"/>
      <c r="M277" s="245"/>
      <c r="N277" s="245"/>
      <c r="O277" s="245"/>
      <c r="P277" s="245"/>
      <c r="Q277" s="245"/>
      <c r="R277" s="245"/>
      <c r="S277" s="245"/>
      <c r="T277" s="245"/>
      <c r="U277" s="245"/>
      <c r="V277" s="245"/>
      <c r="W277" s="245"/>
    </row>
    <row r="278" spans="1:23">
      <c r="A278" s="245"/>
      <c r="B278" s="245"/>
      <c r="C278" s="245"/>
      <c r="D278" s="245"/>
      <c r="E278" s="245"/>
      <c r="F278" s="245"/>
      <c r="G278" s="245"/>
      <c r="H278" s="245"/>
      <c r="I278" s="245"/>
      <c r="J278" s="245"/>
      <c r="K278" s="245"/>
      <c r="L278" s="245"/>
      <c r="M278" s="245"/>
      <c r="N278" s="245"/>
      <c r="O278" s="245"/>
      <c r="P278" s="245"/>
      <c r="Q278" s="245"/>
      <c r="R278" s="245"/>
      <c r="S278" s="245"/>
      <c r="T278" s="245"/>
      <c r="U278" s="245"/>
      <c r="V278" s="245"/>
      <c r="W278" s="245"/>
    </row>
    <row r="279" spans="1:23">
      <c r="A279" s="245"/>
      <c r="B279" s="245"/>
      <c r="C279" s="245"/>
      <c r="D279" s="245"/>
      <c r="E279" s="245"/>
      <c r="F279" s="245"/>
      <c r="G279" s="245"/>
      <c r="H279" s="245"/>
      <c r="I279" s="245"/>
      <c r="J279" s="245"/>
      <c r="K279" s="245"/>
      <c r="L279" s="245"/>
      <c r="M279" s="245"/>
      <c r="N279" s="245"/>
      <c r="O279" s="245"/>
      <c r="P279" s="245"/>
      <c r="Q279" s="245"/>
      <c r="R279" s="245"/>
      <c r="S279" s="245"/>
      <c r="T279" s="245"/>
      <c r="U279" s="245"/>
      <c r="V279" s="245"/>
      <c r="W279" s="245"/>
    </row>
    <row r="280" spans="1:23">
      <c r="A280" s="245"/>
      <c r="B280" s="245"/>
      <c r="C280" s="245"/>
      <c r="D280" s="245"/>
      <c r="E280" s="245"/>
      <c r="F280" s="245"/>
      <c r="G280" s="245"/>
      <c r="H280" s="245"/>
      <c r="I280" s="245"/>
      <c r="J280" s="245"/>
      <c r="K280" s="245"/>
      <c r="L280" s="245"/>
      <c r="M280" s="245"/>
      <c r="N280" s="245"/>
      <c r="O280" s="245"/>
      <c r="P280" s="245"/>
      <c r="Q280" s="245"/>
      <c r="R280" s="245"/>
      <c r="S280" s="245"/>
      <c r="T280" s="245"/>
      <c r="U280" s="245"/>
      <c r="V280" s="245"/>
      <c r="W280" s="245"/>
    </row>
    <row r="289" s="146" customFormat="1"/>
    <row r="290" s="146" customFormat="1"/>
    <row r="291" s="146" customFormat="1"/>
    <row r="292" s="146" customFormat="1"/>
    <row r="293" s="146" customFormat="1"/>
    <row r="294" s="146" customFormat="1"/>
    <row r="295" s="146" customFormat="1"/>
    <row r="296" s="146" customFormat="1"/>
    <row r="297" s="146" customFormat="1"/>
    <row r="298" s="146" customFormat="1"/>
    <row r="299" s="146" customFormat="1"/>
    <row r="300" s="146" customFormat="1"/>
    <row r="301" s="146" customFormat="1"/>
    <row r="302" s="146" customFormat="1"/>
    <row r="303" s="146" customFormat="1"/>
    <row r="304" s="146" customFormat="1"/>
    <row r="305" s="146" customFormat="1"/>
    <row r="306" s="146" customFormat="1"/>
    <row r="307" s="146" customFormat="1"/>
    <row r="308" s="146" customFormat="1"/>
    <row r="309" s="146" customFormat="1"/>
    <row r="310" s="146" customFormat="1"/>
    <row r="311" s="146" customFormat="1"/>
    <row r="312" s="146" customFormat="1"/>
    <row r="313" s="146" customFormat="1"/>
    <row r="314" s="146" customFormat="1"/>
    <row r="315" s="146" customFormat="1"/>
    <row r="316" s="146" customFormat="1"/>
    <row r="317" s="146" customFormat="1"/>
    <row r="318" s="146" customFormat="1"/>
    <row r="319" s="146" customFormat="1"/>
    <row r="320" s="146" customFormat="1"/>
    <row r="321" s="146" customFormat="1"/>
    <row r="322" s="146" customFormat="1"/>
    <row r="323" s="146" customFormat="1"/>
    <row r="324" s="146" customFormat="1"/>
    <row r="325" s="146" customFormat="1"/>
    <row r="326" s="146" customFormat="1"/>
    <row r="327" s="146" customFormat="1"/>
    <row r="328" s="146" customFormat="1"/>
    <row r="329" s="146" customFormat="1"/>
    <row r="330" s="146" customFormat="1"/>
    <row r="331" s="146" customFormat="1"/>
    <row r="332" s="146" customFormat="1"/>
    <row r="333" s="146" customFormat="1"/>
    <row r="334" s="146" customFormat="1"/>
    <row r="335" s="146" customFormat="1"/>
    <row r="336" s="146" customFormat="1"/>
    <row r="337" s="146" customFormat="1"/>
    <row r="338" s="146" customFormat="1"/>
    <row r="339" s="146" customFormat="1"/>
    <row r="340" s="146" customFormat="1"/>
    <row r="341" s="146" customFormat="1"/>
    <row r="342" s="146" customFormat="1"/>
    <row r="343" s="146" customFormat="1"/>
    <row r="344" s="146" customFormat="1"/>
    <row r="345" s="146" customFormat="1"/>
    <row r="346" s="146" customFormat="1"/>
    <row r="347" s="146" customFormat="1"/>
    <row r="348" s="146" customFormat="1"/>
    <row r="349" s="146" customFormat="1"/>
    <row r="350" s="146" customFormat="1"/>
    <row r="351" s="146" customFormat="1"/>
    <row r="352" s="146" customFormat="1"/>
    <row r="353" s="146" customFormat="1"/>
    <row r="354" s="146" customFormat="1"/>
    <row r="355" s="146" customFormat="1"/>
    <row r="356" s="146" customFormat="1"/>
    <row r="357" s="146" customFormat="1"/>
    <row r="358" s="146" customFormat="1"/>
    <row r="359" s="146" customFormat="1"/>
    <row r="360" s="146" customFormat="1"/>
    <row r="361" s="146" customFormat="1"/>
    <row r="362" s="146" customFormat="1"/>
    <row r="363" s="146" customFormat="1"/>
    <row r="364" s="146" customFormat="1"/>
    <row r="365" s="146" customFormat="1"/>
    <row r="366" s="146" customFormat="1"/>
    <row r="367" s="146" customFormat="1"/>
    <row r="368" s="146" customFormat="1"/>
    <row r="369" s="146" customFormat="1"/>
    <row r="370" s="146" customFormat="1"/>
    <row r="371" s="146" customFormat="1"/>
    <row r="372" s="146" customFormat="1"/>
    <row r="373" s="146" customFormat="1"/>
    <row r="374" s="146" customFormat="1"/>
    <row r="375" s="146" customFormat="1"/>
    <row r="376" s="146" customFormat="1"/>
    <row r="377" s="146" customFormat="1"/>
    <row r="378" s="146" customFormat="1"/>
    <row r="379" s="146" customFormat="1"/>
    <row r="380" s="146" customFormat="1"/>
    <row r="381" s="146" customFormat="1"/>
    <row r="382" s="146" customFormat="1"/>
    <row r="383" s="146" customFormat="1"/>
    <row r="384" s="146" customFormat="1"/>
    <row r="385" s="146" customFormat="1"/>
    <row r="386" s="146" customFormat="1"/>
    <row r="387" s="146" customFormat="1"/>
    <row r="388" s="146" customFormat="1"/>
    <row r="389" s="146" customFormat="1"/>
    <row r="390" s="146" customFormat="1"/>
    <row r="391" s="146" customFormat="1"/>
    <row r="392" s="146" customFormat="1"/>
    <row r="393" s="146" customFormat="1"/>
    <row r="394" s="146" customFormat="1"/>
    <row r="395" s="146" customFormat="1"/>
    <row r="396" s="146" customFormat="1"/>
    <row r="397" s="146" customFormat="1"/>
    <row r="398" s="146" customFormat="1"/>
    <row r="399" s="146" customFormat="1"/>
    <row r="400" s="146" customFormat="1"/>
    <row r="401" s="146" customFormat="1"/>
    <row r="402" s="146" customFormat="1"/>
    <row r="403" s="146" customFormat="1"/>
    <row r="404" s="146" customFormat="1"/>
    <row r="405" s="146" customFormat="1"/>
    <row r="406" s="146" customFormat="1"/>
    <row r="407" s="146" customFormat="1"/>
    <row r="408" s="146" customFormat="1"/>
    <row r="409" s="146" customFormat="1"/>
    <row r="410" s="146" customFormat="1"/>
    <row r="411" s="146" customFormat="1"/>
    <row r="412" s="146" customFormat="1"/>
    <row r="413" s="146" customFormat="1"/>
    <row r="414" s="146" customFormat="1"/>
    <row r="415" s="146" customFormat="1"/>
    <row r="416" s="146" customFormat="1"/>
    <row r="417" s="146" customFormat="1"/>
    <row r="418" s="146" customFormat="1"/>
    <row r="419" s="146" customFormat="1"/>
    <row r="420" s="146" customFormat="1"/>
    <row r="421" s="146" customFormat="1"/>
    <row r="422" s="146" customFormat="1"/>
    <row r="423" s="146" customFormat="1"/>
    <row r="424" s="146" customFormat="1"/>
    <row r="425" s="146" customFormat="1"/>
    <row r="426" s="146" customFormat="1"/>
    <row r="427" s="146" customFormat="1"/>
    <row r="428" s="146" customFormat="1"/>
    <row r="429" s="146" customFormat="1"/>
    <row r="430" s="146" customFormat="1"/>
    <row r="431" s="146" customFormat="1"/>
    <row r="432" s="146" customFormat="1"/>
    <row r="433" s="146" customFormat="1"/>
    <row r="434" s="146" customFormat="1"/>
    <row r="435" s="146" customFormat="1"/>
    <row r="436" s="146" customFormat="1"/>
    <row r="437" s="146" customFormat="1"/>
    <row r="438" s="146" customFormat="1"/>
    <row r="439" s="146" customFormat="1"/>
    <row r="440" s="146" customFormat="1"/>
    <row r="441" s="146" customFormat="1"/>
    <row r="442" s="146" customFormat="1"/>
    <row r="443" s="146" customFormat="1"/>
    <row r="444" s="146" customFormat="1"/>
    <row r="445" s="146" customFormat="1"/>
    <row r="446" s="146" customFormat="1"/>
    <row r="447" s="146" customFormat="1"/>
    <row r="448" s="146" customFormat="1"/>
    <row r="449" s="146" customFormat="1"/>
    <row r="450" s="146" customFormat="1"/>
    <row r="451" s="146" customFormat="1"/>
    <row r="452" s="146" customFormat="1"/>
    <row r="453" s="146" customFormat="1"/>
    <row r="454" s="146" customFormat="1"/>
    <row r="455" s="146" customFormat="1"/>
    <row r="456" s="146" customFormat="1"/>
    <row r="457" s="146" customFormat="1"/>
    <row r="458" s="146" customFormat="1"/>
    <row r="459" s="146" customFormat="1"/>
    <row r="460" s="146" customFormat="1"/>
    <row r="461" s="146" customFormat="1"/>
    <row r="462" s="146" customFormat="1"/>
    <row r="463" s="146" customFormat="1"/>
    <row r="464" s="146" customFormat="1"/>
    <row r="465" s="146" customFormat="1"/>
    <row r="466" s="146" customFormat="1"/>
    <row r="467" s="146" customFormat="1"/>
    <row r="468" s="146" customFormat="1"/>
    <row r="469" s="146" customFormat="1"/>
    <row r="470" s="146" customFormat="1"/>
    <row r="471" s="146" customFormat="1"/>
    <row r="472" s="146" customFormat="1"/>
    <row r="473" s="146" customFormat="1"/>
    <row r="474" s="146" customFormat="1"/>
    <row r="475" s="146" customFormat="1"/>
    <row r="476" s="146" customFormat="1"/>
    <row r="477" s="146" customFormat="1"/>
    <row r="478" s="146" customFormat="1"/>
    <row r="479" s="146" customFormat="1"/>
    <row r="480" s="146" customFormat="1"/>
    <row r="481" s="146" customFormat="1"/>
    <row r="482" s="146" customFormat="1"/>
    <row r="483" s="146" customFormat="1"/>
    <row r="484" s="146" customFormat="1"/>
    <row r="485" s="146" customFormat="1"/>
    <row r="486" s="146" customFormat="1"/>
    <row r="487" s="146" customFormat="1"/>
    <row r="488" s="146" customFormat="1"/>
    <row r="489" s="146" customFormat="1"/>
    <row r="490" s="146" customFormat="1"/>
    <row r="491" s="146" customFormat="1"/>
    <row r="492" s="146" customFormat="1"/>
    <row r="493" s="146" customFormat="1"/>
    <row r="494" s="146" customFormat="1"/>
    <row r="495" s="146" customFormat="1"/>
    <row r="496" s="146" customFormat="1"/>
    <row r="497" s="146" customFormat="1"/>
    <row r="498" s="146" customFormat="1"/>
    <row r="499" s="146" customFormat="1"/>
    <row r="500" s="146" customFormat="1"/>
    <row r="501" s="146" customFormat="1"/>
    <row r="502" s="146" customFormat="1"/>
    <row r="503" s="146" customFormat="1"/>
    <row r="504" s="146" customFormat="1"/>
    <row r="505" s="146" customFormat="1"/>
    <row r="506" s="146" customFormat="1"/>
    <row r="507" s="146" customFormat="1"/>
    <row r="508" s="146" customFormat="1"/>
    <row r="509" s="146" customFormat="1"/>
    <row r="510" s="146" customFormat="1"/>
    <row r="511" s="146" customFormat="1"/>
    <row r="512" s="146" customFormat="1"/>
    <row r="513" s="146" customFormat="1"/>
    <row r="514" s="146" customFormat="1"/>
    <row r="515" s="146" customFormat="1"/>
    <row r="516" s="146" customFormat="1"/>
    <row r="517" s="146" customFormat="1"/>
    <row r="518" s="146" customFormat="1"/>
    <row r="519" s="146" customFormat="1"/>
    <row r="520" s="146" customFormat="1"/>
    <row r="521" s="146" customFormat="1"/>
    <row r="522" s="146" customFormat="1"/>
    <row r="523" s="146" customFormat="1"/>
    <row r="524" s="146" customFormat="1"/>
    <row r="525" s="146" customFormat="1"/>
    <row r="526" s="146" customFormat="1"/>
    <row r="527" s="146" customFormat="1"/>
    <row r="528" s="146" customFormat="1"/>
    <row r="529" s="146" customFormat="1"/>
    <row r="530" s="146" customFormat="1"/>
    <row r="531" s="146" customFormat="1"/>
    <row r="532" s="146" customFormat="1"/>
    <row r="533" s="146" customFormat="1"/>
    <row r="534" s="146" customFormat="1"/>
    <row r="535" s="146" customFormat="1"/>
    <row r="536" s="146" customFormat="1"/>
    <row r="537" s="146" customFormat="1"/>
    <row r="538" s="146" customFormat="1"/>
    <row r="539" s="146" customFormat="1"/>
    <row r="540" s="146" customFormat="1"/>
    <row r="541" s="146" customFormat="1"/>
    <row r="542" s="146" customFormat="1"/>
    <row r="543" s="146" customFormat="1"/>
    <row r="544" s="146" customFormat="1"/>
    <row r="545" s="146" customFormat="1"/>
    <row r="546" s="146" customFormat="1"/>
    <row r="547" s="146" customFormat="1"/>
    <row r="548" s="146" customFormat="1"/>
    <row r="549" s="146" customFormat="1"/>
    <row r="550" s="146" customFormat="1"/>
    <row r="551" s="146" customFormat="1"/>
    <row r="552" s="146" customFormat="1"/>
    <row r="553" s="146" customFormat="1"/>
    <row r="554" s="146" customFormat="1"/>
    <row r="555" s="146" customFormat="1"/>
    <row r="556" s="146" customFormat="1"/>
    <row r="557" s="146" customFormat="1"/>
    <row r="558" s="146" customFormat="1"/>
    <row r="559" s="146" customFormat="1"/>
    <row r="560" s="146" customFormat="1"/>
    <row r="561" s="146" customFormat="1"/>
    <row r="562" s="146" customFormat="1"/>
    <row r="563" s="146" customFormat="1"/>
    <row r="564" s="146" customFormat="1"/>
    <row r="565" s="146" customFormat="1"/>
    <row r="566" s="146" customFormat="1"/>
    <row r="567" s="146" customFormat="1"/>
    <row r="568" s="146" customFormat="1"/>
    <row r="569" s="146" customFormat="1"/>
    <row r="570" s="146" customFormat="1"/>
    <row r="571" s="146" customFormat="1"/>
    <row r="572" s="146" customFormat="1"/>
    <row r="573" s="146" customFormat="1"/>
    <row r="574" s="146" customFormat="1"/>
    <row r="575" s="146" customFormat="1"/>
    <row r="576" s="146" customFormat="1"/>
    <row r="577" s="146" customFormat="1"/>
    <row r="578" s="146" customFormat="1"/>
    <row r="579" s="146" customFormat="1"/>
    <row r="580" s="146" customFormat="1"/>
    <row r="581" s="146" customFormat="1"/>
    <row r="582" s="146" customFormat="1"/>
    <row r="583" s="146" customFormat="1"/>
    <row r="584" s="146" customFormat="1"/>
    <row r="585" s="146" customFormat="1"/>
    <row r="586" s="146" customFormat="1"/>
    <row r="587" s="146" customFormat="1"/>
    <row r="588" s="146" customFormat="1"/>
    <row r="589" s="146" customFormat="1"/>
    <row r="590" s="146" customFormat="1"/>
    <row r="591" s="146" customFormat="1"/>
    <row r="592" s="146" customFormat="1"/>
    <row r="593" s="146" customFormat="1"/>
    <row r="594" s="146" customFormat="1"/>
    <row r="595" s="146" customFormat="1"/>
    <row r="596" s="146" customFormat="1"/>
    <row r="597" s="146" customFormat="1"/>
    <row r="598" s="146" customFormat="1"/>
    <row r="599" s="146" customFormat="1"/>
    <row r="600" s="146" customFormat="1"/>
    <row r="601" s="146" customFormat="1"/>
    <row r="602" s="146" customFormat="1"/>
    <row r="603" s="146" customFormat="1"/>
    <row r="604" s="146" customFormat="1"/>
    <row r="605" s="146" customFormat="1"/>
    <row r="606" s="146" customFormat="1"/>
    <row r="607" s="146" customFormat="1"/>
    <row r="608" s="146" customFormat="1"/>
    <row r="609" s="146" customFormat="1"/>
    <row r="610" s="146" customFormat="1"/>
    <row r="611" s="146" customFormat="1"/>
    <row r="612" s="146" customFormat="1"/>
    <row r="613" s="146" customFormat="1"/>
    <row r="614" s="146" customFormat="1"/>
    <row r="615" s="146" customFormat="1"/>
    <row r="616" s="146" customFormat="1"/>
    <row r="617" s="146" customFormat="1"/>
    <row r="618" s="146" customFormat="1"/>
    <row r="619" s="146" customFormat="1"/>
    <row r="620" s="146" customFormat="1"/>
    <row r="621" s="146" customFormat="1"/>
    <row r="622" s="146" customFormat="1"/>
    <row r="623" s="146" customFormat="1"/>
    <row r="624" s="146" customFormat="1"/>
    <row r="625" s="146" customFormat="1"/>
    <row r="626" s="146" customFormat="1"/>
    <row r="627" s="146" customFormat="1"/>
    <row r="628" s="146" customFormat="1"/>
    <row r="629" s="146" customFormat="1"/>
    <row r="630" s="146" customFormat="1"/>
    <row r="631" s="146" customFormat="1"/>
    <row r="632" s="146" customFormat="1"/>
    <row r="633" s="146" customFormat="1"/>
    <row r="634" s="146" customFormat="1"/>
    <row r="635" s="146" customFormat="1"/>
    <row r="636" s="146" customFormat="1"/>
    <row r="637" s="146" customFormat="1"/>
    <row r="638" s="146" customFormat="1"/>
    <row r="639" s="146" customFormat="1"/>
    <row r="640" s="146" customFormat="1"/>
    <row r="641" s="146" customFormat="1"/>
    <row r="642" s="146" customFormat="1"/>
    <row r="643" s="146" customFormat="1"/>
    <row r="644" s="146" customFormat="1"/>
    <row r="645" s="146" customFormat="1"/>
    <row r="646" s="146" customFormat="1"/>
    <row r="647" s="146" customFormat="1"/>
    <row r="648" s="146" customFormat="1"/>
    <row r="649" s="146" customFormat="1"/>
    <row r="650" s="146" customFormat="1"/>
    <row r="651" s="146" customFormat="1"/>
    <row r="652" s="146" customFormat="1"/>
    <row r="653" s="146" customFormat="1"/>
    <row r="654" s="146" customFormat="1"/>
    <row r="655" s="146" customFormat="1"/>
    <row r="656" s="146" customFormat="1"/>
    <row r="657" s="146" customFormat="1"/>
    <row r="658" s="146" customFormat="1"/>
    <row r="659" s="146" customFormat="1"/>
    <row r="660" s="146" customFormat="1"/>
    <row r="661" s="146" customFormat="1"/>
    <row r="662" s="146" customFormat="1"/>
    <row r="663" s="146" customFormat="1"/>
    <row r="664" s="146" customFormat="1"/>
    <row r="665" s="146" customFormat="1"/>
    <row r="666" s="146" customFormat="1"/>
    <row r="667" s="146" customFormat="1"/>
    <row r="668" s="146" customFormat="1"/>
    <row r="669" s="146" customFormat="1"/>
    <row r="670" s="146" customFormat="1"/>
    <row r="671" s="146" customFormat="1"/>
    <row r="672" s="146" customFormat="1"/>
    <row r="673" s="146" customFormat="1"/>
    <row r="674" s="146" customFormat="1"/>
    <row r="675" s="146" customFormat="1"/>
    <row r="676" s="146" customFormat="1"/>
    <row r="677" s="146" customFormat="1"/>
    <row r="678" s="146" customFormat="1"/>
    <row r="679" s="146" customFormat="1"/>
    <row r="680" s="146" customFormat="1"/>
    <row r="681" s="146" customFormat="1"/>
    <row r="682" s="146" customFormat="1"/>
    <row r="683" s="146" customFormat="1"/>
    <row r="684" s="146" customFormat="1"/>
    <row r="685" s="146" customFormat="1"/>
    <row r="686" s="146" customFormat="1"/>
    <row r="687" s="146" customFormat="1"/>
    <row r="688" s="146" customFormat="1"/>
    <row r="689" s="146" customFormat="1"/>
    <row r="690" s="146" customFormat="1"/>
    <row r="691" s="146" customFormat="1"/>
    <row r="692" s="146" customFormat="1"/>
    <row r="693" s="146" customFormat="1"/>
    <row r="694" s="146" customFormat="1"/>
    <row r="695" s="146" customFormat="1"/>
    <row r="696" s="146" customFormat="1"/>
    <row r="697" s="146" customFormat="1"/>
    <row r="698" s="146" customFormat="1"/>
    <row r="699" s="146" customFormat="1"/>
    <row r="700" s="146" customFormat="1"/>
    <row r="701" s="146" customFormat="1"/>
    <row r="702" s="146" customFormat="1"/>
    <row r="703" s="146" customFormat="1"/>
    <row r="704" s="146" customFormat="1"/>
    <row r="705" s="146" customFormat="1"/>
    <row r="706" s="146" customFormat="1"/>
    <row r="707" s="146" customFormat="1"/>
    <row r="708" s="146" customFormat="1"/>
    <row r="709" s="146" customFormat="1"/>
    <row r="710" s="146" customFormat="1"/>
    <row r="711" s="146" customFormat="1"/>
    <row r="712" s="146" customFormat="1"/>
    <row r="713" s="146" customFormat="1"/>
    <row r="714" s="146" customFormat="1"/>
    <row r="715" s="146" customFormat="1"/>
    <row r="716" s="146" customFormat="1"/>
    <row r="717" s="146" customFormat="1"/>
    <row r="718" s="146" customFormat="1"/>
    <row r="719" s="146" customFormat="1"/>
    <row r="720" s="146" customFormat="1"/>
    <row r="721" s="146" customFormat="1"/>
    <row r="722" s="146" customFormat="1"/>
    <row r="723" s="146" customFormat="1"/>
    <row r="724" s="146" customFormat="1"/>
    <row r="725" s="146" customFormat="1"/>
    <row r="726" s="146" customFormat="1"/>
    <row r="727" s="146" customFormat="1"/>
    <row r="728" s="146" customFormat="1"/>
    <row r="729" s="146" customFormat="1"/>
    <row r="730" s="146" customFormat="1"/>
    <row r="731" s="146" customFormat="1"/>
    <row r="732" s="146" customFormat="1"/>
    <row r="733" s="146" customFormat="1"/>
    <row r="734" s="146" customFormat="1"/>
    <row r="735" s="146" customFormat="1"/>
    <row r="736" s="146" customFormat="1"/>
    <row r="737" s="146" customFormat="1"/>
    <row r="738" s="146" customFormat="1"/>
    <row r="739" s="146" customFormat="1"/>
    <row r="740" s="146" customFormat="1"/>
    <row r="741" s="146" customFormat="1"/>
    <row r="742" s="146" customFormat="1"/>
    <row r="743" s="146" customFormat="1"/>
    <row r="744" s="146" customFormat="1"/>
    <row r="745" s="146" customFormat="1"/>
    <row r="746" s="146" customFormat="1"/>
    <row r="747" s="146" customFormat="1"/>
    <row r="748" s="146" customFormat="1"/>
    <row r="749" s="146" customFormat="1"/>
    <row r="750" s="146" customFormat="1"/>
    <row r="751" s="146" customFormat="1"/>
    <row r="752" s="146" customFormat="1"/>
    <row r="753" s="146" customFormat="1"/>
    <row r="754" s="146" customFormat="1"/>
    <row r="755" s="146" customFormat="1"/>
    <row r="756" s="146" customFormat="1"/>
    <row r="757" s="146" customFormat="1"/>
    <row r="758" s="146" customFormat="1"/>
    <row r="759" s="146" customFormat="1"/>
    <row r="760" s="146" customFormat="1"/>
    <row r="761" s="146" customFormat="1"/>
    <row r="762" s="146" customFormat="1"/>
    <row r="763" s="146" customFormat="1"/>
    <row r="764" s="146" customFormat="1"/>
    <row r="765" s="146" customFormat="1"/>
    <row r="766" s="146" customFormat="1"/>
    <row r="767" s="146" customFormat="1"/>
    <row r="768" s="146" customFormat="1"/>
    <row r="769" s="146" customFormat="1"/>
    <row r="770" s="146" customFormat="1"/>
    <row r="771" s="146" customFormat="1"/>
    <row r="772" s="146" customFormat="1"/>
    <row r="773" s="146" customFormat="1"/>
    <row r="774" s="146" customFormat="1"/>
    <row r="775" s="146" customFormat="1"/>
    <row r="776" s="146" customFormat="1"/>
    <row r="777" s="146" customFormat="1"/>
    <row r="778" s="146" customFormat="1"/>
    <row r="779" s="146" customFormat="1"/>
    <row r="780" s="146" customFormat="1"/>
    <row r="781" s="146" customFormat="1"/>
    <row r="782" s="146" customFormat="1"/>
    <row r="783" s="146" customFormat="1"/>
    <row r="784" s="146" customFormat="1"/>
    <row r="785" s="146" customFormat="1"/>
    <row r="786" s="146" customFormat="1"/>
    <row r="787" s="146" customFormat="1"/>
    <row r="788" s="146" customFormat="1"/>
    <row r="789" s="146" customFormat="1"/>
    <row r="790" s="146" customFormat="1"/>
    <row r="791" s="146" customFormat="1"/>
    <row r="792" s="146" customFormat="1"/>
    <row r="793" s="146" customFormat="1"/>
    <row r="794" s="146" customFormat="1"/>
    <row r="795" s="146" customFormat="1"/>
    <row r="796" s="146" customFormat="1"/>
    <row r="797" s="146" customFormat="1"/>
    <row r="798" s="146" customFormat="1"/>
    <row r="799" s="146" customFormat="1"/>
    <row r="800" s="146" customFormat="1"/>
    <row r="801" s="146" customFormat="1"/>
    <row r="802" s="146" customFormat="1"/>
    <row r="803" s="146" customFormat="1"/>
    <row r="804" s="146" customFormat="1"/>
    <row r="805" s="146" customFormat="1"/>
    <row r="806" s="146" customFormat="1"/>
    <row r="807" s="146" customFormat="1"/>
    <row r="808" s="146" customFormat="1"/>
    <row r="809" s="146" customFormat="1"/>
    <row r="810" s="146" customFormat="1"/>
    <row r="811" s="146" customFormat="1"/>
    <row r="812" s="146" customFormat="1"/>
    <row r="813" s="146" customFormat="1"/>
    <row r="814" s="146" customFormat="1"/>
    <row r="815" s="146" customFormat="1"/>
    <row r="816" s="146" customFormat="1"/>
    <row r="817" s="146" customFormat="1"/>
    <row r="818" s="146" customFormat="1"/>
    <row r="819" s="146" customFormat="1"/>
    <row r="820" s="146" customFormat="1"/>
    <row r="821" s="146" customFormat="1"/>
    <row r="822" s="146" customFormat="1"/>
    <row r="823" s="146" customFormat="1"/>
    <row r="824" s="146" customFormat="1"/>
    <row r="825" s="146" customFormat="1"/>
    <row r="826" s="146" customFormat="1"/>
    <row r="827" s="146" customFormat="1"/>
    <row r="828" s="146" customFormat="1"/>
    <row r="829" s="146" customFormat="1"/>
    <row r="830" s="146" customFormat="1"/>
    <row r="831" s="146" customFormat="1"/>
    <row r="832" s="146" customFormat="1"/>
    <row r="833" s="146" customFormat="1"/>
    <row r="834" s="146" customFormat="1"/>
    <row r="835" s="146" customFormat="1"/>
    <row r="836" s="146" customFormat="1"/>
    <row r="837" s="146" customFormat="1"/>
    <row r="838" s="146" customFormat="1"/>
    <row r="839" s="146" customFormat="1"/>
    <row r="840" s="146" customFormat="1"/>
    <row r="841" s="146" customFormat="1"/>
    <row r="842" s="146" customFormat="1"/>
    <row r="843" s="146" customFormat="1"/>
    <row r="844" s="146" customFormat="1"/>
    <row r="845" s="146" customFormat="1"/>
    <row r="846" s="146" customFormat="1"/>
    <row r="847" s="146" customFormat="1"/>
    <row r="848" s="146" customFormat="1"/>
    <row r="849" s="146" customFormat="1"/>
    <row r="850" s="146" customFormat="1"/>
    <row r="851" s="146" customFormat="1"/>
    <row r="852" s="146" customFormat="1"/>
    <row r="853" s="146" customFormat="1"/>
    <row r="854" s="146" customFormat="1"/>
    <row r="855" s="146" customFormat="1"/>
    <row r="856" s="146" customFormat="1"/>
    <row r="857" s="146" customFormat="1"/>
    <row r="858" s="146" customFormat="1"/>
    <row r="859" s="146" customFormat="1"/>
    <row r="860" s="146" customFormat="1"/>
    <row r="861" s="146" customFormat="1"/>
    <row r="862" s="146" customFormat="1"/>
    <row r="863" s="146" customFormat="1"/>
    <row r="864" s="146" customFormat="1"/>
    <row r="865" s="146" customFormat="1"/>
    <row r="866" s="146" customFormat="1"/>
    <row r="867" s="146" customFormat="1"/>
    <row r="868" s="146" customFormat="1"/>
    <row r="869" s="146" customFormat="1"/>
    <row r="870" s="146" customFormat="1"/>
    <row r="871" s="146" customFormat="1"/>
    <row r="872" s="146" customFormat="1"/>
    <row r="873" s="146" customFormat="1"/>
    <row r="874" s="146" customFormat="1"/>
    <row r="875" s="146" customFormat="1"/>
    <row r="876" s="146" customFormat="1"/>
    <row r="877" s="146" customFormat="1"/>
    <row r="878" s="146" customFormat="1"/>
    <row r="879" s="146" customFormat="1"/>
    <row r="880" s="146" customFormat="1"/>
    <row r="881" s="146" customFormat="1"/>
    <row r="882" s="146" customFormat="1"/>
    <row r="883" s="146" customFormat="1"/>
    <row r="884" s="146" customFormat="1"/>
    <row r="885" s="146" customFormat="1"/>
    <row r="886" s="146" customFormat="1"/>
    <row r="887" s="146" customFormat="1"/>
    <row r="888" s="146" customFormat="1"/>
    <row r="889" s="146" customFormat="1"/>
    <row r="890" s="146" customFormat="1"/>
    <row r="891" s="146" customFormat="1"/>
    <row r="892" s="146" customFormat="1"/>
    <row r="893" s="146" customFormat="1"/>
    <row r="894" s="146" customFormat="1"/>
    <row r="895" s="146" customFormat="1"/>
    <row r="896" s="146" customFormat="1"/>
    <row r="897" s="146" customFormat="1"/>
    <row r="898" s="146" customFormat="1"/>
    <row r="899" s="146" customFormat="1"/>
    <row r="900" s="146" customFormat="1"/>
    <row r="901" s="146" customFormat="1"/>
    <row r="902" s="146" customFormat="1"/>
    <row r="903" s="146" customFormat="1"/>
    <row r="904" s="146" customFormat="1"/>
    <row r="905" s="146" customFormat="1"/>
    <row r="906" s="146" customFormat="1"/>
    <row r="907" s="146" customFormat="1"/>
    <row r="908" s="146" customFormat="1"/>
    <row r="909" s="146" customFormat="1"/>
    <row r="910" s="146" customFormat="1"/>
    <row r="911" s="146" customFormat="1"/>
    <row r="912" s="146" customFormat="1"/>
    <row r="913" s="146" customFormat="1"/>
    <row r="914" s="146" customFormat="1"/>
    <row r="915" s="146" customFormat="1"/>
    <row r="916" s="146" customFormat="1"/>
    <row r="917" s="146" customFormat="1"/>
    <row r="918" s="146" customFormat="1"/>
    <row r="919" s="146" customFormat="1"/>
    <row r="920" s="146" customFormat="1"/>
    <row r="921" s="146" customFormat="1"/>
    <row r="922" s="146" customFormat="1"/>
    <row r="923" s="146" customFormat="1"/>
    <row r="924" s="146" customFormat="1"/>
    <row r="925" s="146" customFormat="1"/>
    <row r="926" s="146" customFormat="1"/>
    <row r="927" s="146" customFormat="1"/>
    <row r="928" s="146" customFormat="1"/>
    <row r="929" s="146" customFormat="1"/>
    <row r="930" s="146" customFormat="1"/>
    <row r="931" s="146" customFormat="1"/>
    <row r="932" s="146" customFormat="1"/>
    <row r="933" s="146" customFormat="1"/>
    <row r="934" s="146" customFormat="1"/>
    <row r="935" s="146" customFormat="1"/>
    <row r="936" s="146" customFormat="1"/>
    <row r="937" s="146" customFormat="1"/>
    <row r="938" s="146" customFormat="1"/>
    <row r="939" s="146" customFormat="1"/>
    <row r="940" s="146" customFormat="1"/>
    <row r="941" s="146" customFormat="1"/>
    <row r="942" s="146" customFormat="1"/>
    <row r="943" s="146" customFormat="1"/>
    <row r="944" s="146" customFormat="1"/>
    <row r="945" s="146" customFormat="1"/>
    <row r="946" s="146" customFormat="1"/>
    <row r="947" s="146" customFormat="1"/>
    <row r="948" s="146" customFormat="1"/>
    <row r="949" s="146" customFormat="1"/>
    <row r="950" s="146" customFormat="1"/>
    <row r="951" s="146" customFormat="1"/>
    <row r="952" s="146" customFormat="1"/>
    <row r="953" s="146" customFormat="1"/>
    <row r="954" s="146" customFormat="1"/>
    <row r="955" s="146" customFormat="1"/>
    <row r="956" s="146" customFormat="1"/>
    <row r="957" s="146" customFormat="1"/>
    <row r="958" s="146" customFormat="1"/>
    <row r="959" s="146" customFormat="1"/>
    <row r="960" s="146" customFormat="1"/>
    <row r="961" s="146" customFormat="1"/>
    <row r="962" s="146" customFormat="1"/>
    <row r="963" s="146" customFormat="1"/>
    <row r="964" s="146" customFormat="1"/>
    <row r="965" s="146" customFormat="1"/>
    <row r="966" s="146" customFormat="1"/>
    <row r="967" s="146" customFormat="1"/>
    <row r="968" s="146" customFormat="1"/>
    <row r="969" s="146" customFormat="1"/>
    <row r="970" s="146" customFormat="1"/>
    <row r="971" s="146" customFormat="1"/>
    <row r="972" s="146" customFormat="1"/>
    <row r="973" s="146" customFormat="1"/>
    <row r="974" s="146" customFormat="1"/>
    <row r="975" s="146" customFormat="1"/>
    <row r="976" s="146" customFormat="1"/>
    <row r="977" s="146" customFormat="1"/>
    <row r="978" s="146" customFormat="1"/>
    <row r="979" s="146" customFormat="1"/>
    <row r="980" s="146" customFormat="1"/>
    <row r="981" s="146" customFormat="1"/>
    <row r="982" s="146" customFormat="1"/>
    <row r="983" s="146" customFormat="1"/>
    <row r="984" s="146" customFormat="1"/>
    <row r="985" s="146" customFormat="1"/>
    <row r="986" s="146" customFormat="1"/>
    <row r="987" s="146" customFormat="1"/>
    <row r="988" s="146" customFormat="1"/>
    <row r="989" s="146" customFormat="1"/>
    <row r="990" s="146" customFormat="1"/>
    <row r="991" s="146" customFormat="1"/>
    <row r="992" s="146" customFormat="1"/>
    <row r="993" s="146" customFormat="1"/>
    <row r="994" s="146" customFormat="1"/>
    <row r="995" s="146" customFormat="1"/>
    <row r="996" s="146" customFormat="1"/>
    <row r="997" s="146" customFormat="1"/>
    <row r="998" s="146" customFormat="1"/>
    <row r="999" s="146" customFormat="1"/>
    <row r="1000" s="146" customFormat="1"/>
  </sheetData>
  <mergeCells count="38">
    <mergeCell ref="B24:D24"/>
    <mergeCell ref="A1:D1"/>
    <mergeCell ref="A2:A3"/>
    <mergeCell ref="B2:B3"/>
    <mergeCell ref="C2:C3"/>
    <mergeCell ref="D2:D3"/>
    <mergeCell ref="A5:D5"/>
    <mergeCell ref="A8:D8"/>
    <mergeCell ref="A10:D10"/>
    <mergeCell ref="A13:D13"/>
    <mergeCell ref="A17:D17"/>
    <mergeCell ref="B23:D23"/>
    <mergeCell ref="B25:D25"/>
    <mergeCell ref="A27:D27"/>
    <mergeCell ref="A28:A29"/>
    <mergeCell ref="B28:B29"/>
    <mergeCell ref="C28:C29"/>
    <mergeCell ref="D28:D29"/>
    <mergeCell ref="A31:D31"/>
    <mergeCell ref="A34:D34"/>
    <mergeCell ref="A38:D38"/>
    <mergeCell ref="C52:C53"/>
    <mergeCell ref="D52:D53"/>
    <mergeCell ref="B75:D75"/>
    <mergeCell ref="A77:B77"/>
    <mergeCell ref="A42:D42"/>
    <mergeCell ref="B47:D47"/>
    <mergeCell ref="B48:D48"/>
    <mergeCell ref="B49:D49"/>
    <mergeCell ref="A51:D51"/>
    <mergeCell ref="A52:A53"/>
    <mergeCell ref="B52:B53"/>
    <mergeCell ref="A55:D55"/>
    <mergeCell ref="B74:D74"/>
    <mergeCell ref="A59:D59"/>
    <mergeCell ref="A64:D64"/>
    <mergeCell ref="A68:D68"/>
    <mergeCell ref="B73:D73"/>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6DD9-2255-4A36-AC81-85ADDAFC70B1}">
  <sheetPr>
    <outlinePr summaryBelow="0" summaryRight="0"/>
  </sheetPr>
  <dimension ref="A1:U1000"/>
  <sheetViews>
    <sheetView workbookViewId="0">
      <selection sqref="A1:XFD1048576"/>
    </sheetView>
  </sheetViews>
  <sheetFormatPr defaultColWidth="12.5703125" defaultRowHeight="31.5" customHeight="1"/>
  <cols>
    <col min="1" max="1" width="128.85546875" style="262" customWidth="1"/>
    <col min="2" max="26" width="14.42578125" style="262" customWidth="1"/>
    <col min="27" max="16384" width="12.5703125" style="262"/>
  </cols>
  <sheetData>
    <row r="1" spans="1:21" ht="31.5" customHeight="1">
      <c r="A1" s="469" t="s">
        <v>877</v>
      </c>
      <c r="B1" s="470"/>
      <c r="C1" s="470"/>
      <c r="D1" s="470"/>
      <c r="E1" s="261"/>
      <c r="F1" s="261"/>
      <c r="G1" s="261"/>
      <c r="H1" s="261"/>
      <c r="I1" s="261"/>
      <c r="J1" s="261"/>
      <c r="K1" s="261"/>
      <c r="L1" s="261"/>
      <c r="M1" s="261"/>
      <c r="N1" s="261"/>
      <c r="O1" s="261"/>
      <c r="P1" s="261"/>
      <c r="Q1" s="261"/>
      <c r="R1" s="261"/>
      <c r="S1" s="261"/>
      <c r="T1" s="261"/>
      <c r="U1" s="261"/>
    </row>
    <row r="2" spans="1:21" ht="31.5" customHeight="1">
      <c r="A2" s="471" t="s">
        <v>81</v>
      </c>
      <c r="B2" s="431" t="s">
        <v>518</v>
      </c>
      <c r="C2" s="431" t="s">
        <v>83</v>
      </c>
      <c r="D2" s="431" t="s">
        <v>84</v>
      </c>
      <c r="E2" s="261"/>
      <c r="F2" s="261"/>
      <c r="G2" s="261"/>
      <c r="H2" s="261"/>
      <c r="I2" s="261"/>
      <c r="J2" s="261"/>
      <c r="K2" s="261"/>
      <c r="L2" s="261"/>
      <c r="M2" s="261"/>
      <c r="N2" s="261"/>
      <c r="O2" s="261"/>
      <c r="P2" s="261"/>
      <c r="Q2" s="261"/>
      <c r="R2" s="261"/>
      <c r="S2" s="261"/>
      <c r="T2" s="261"/>
      <c r="U2" s="261"/>
    </row>
    <row r="3" spans="1:21" ht="31.5" customHeight="1">
      <c r="A3" s="462"/>
      <c r="B3" s="462"/>
      <c r="C3" s="462"/>
      <c r="D3" s="462"/>
      <c r="E3" s="261"/>
      <c r="F3" s="261"/>
      <c r="G3" s="261"/>
      <c r="H3" s="261"/>
      <c r="I3" s="261"/>
      <c r="J3" s="261"/>
      <c r="K3" s="261"/>
      <c r="L3" s="261"/>
      <c r="M3" s="261"/>
      <c r="N3" s="261"/>
      <c r="O3" s="261"/>
      <c r="P3" s="261"/>
      <c r="Q3" s="261"/>
      <c r="R3" s="261"/>
      <c r="S3" s="261"/>
      <c r="T3" s="261"/>
      <c r="U3" s="261"/>
    </row>
    <row r="4" spans="1:21" ht="31.5" customHeight="1">
      <c r="A4" s="246" t="s">
        <v>878</v>
      </c>
      <c r="B4" s="257"/>
      <c r="C4" s="257"/>
      <c r="D4" s="257"/>
      <c r="E4" s="261"/>
      <c r="F4" s="261"/>
      <c r="G4" s="261"/>
      <c r="H4" s="261"/>
      <c r="I4" s="261"/>
      <c r="J4" s="261"/>
      <c r="K4" s="261"/>
      <c r="L4" s="261"/>
      <c r="M4" s="261"/>
      <c r="N4" s="261"/>
      <c r="O4" s="261"/>
      <c r="P4" s="261"/>
      <c r="Q4" s="261"/>
      <c r="R4" s="261"/>
      <c r="S4" s="261"/>
      <c r="T4" s="261"/>
      <c r="U4" s="261"/>
    </row>
    <row r="5" spans="1:21" ht="31.5" customHeight="1">
      <c r="A5" s="466" t="s">
        <v>621</v>
      </c>
      <c r="B5" s="459"/>
      <c r="C5" s="459"/>
      <c r="D5" s="460"/>
      <c r="E5" s="261"/>
      <c r="F5" s="261"/>
      <c r="G5" s="261"/>
      <c r="H5" s="261"/>
      <c r="I5" s="261"/>
      <c r="J5" s="261"/>
      <c r="K5" s="261"/>
      <c r="L5" s="261"/>
      <c r="M5" s="261"/>
      <c r="N5" s="261"/>
      <c r="O5" s="261"/>
      <c r="P5" s="261"/>
      <c r="Q5" s="261"/>
      <c r="R5" s="261"/>
      <c r="S5" s="261"/>
      <c r="T5" s="261"/>
      <c r="U5" s="261"/>
    </row>
    <row r="6" spans="1:21" ht="31.5" customHeight="1">
      <c r="A6" s="246" t="s">
        <v>879</v>
      </c>
      <c r="B6" s="257"/>
      <c r="C6" s="257"/>
      <c r="D6" s="257"/>
      <c r="E6" s="261"/>
      <c r="F6" s="261"/>
      <c r="G6" s="261"/>
      <c r="H6" s="261"/>
      <c r="I6" s="261"/>
      <c r="J6" s="261"/>
      <c r="K6" s="261"/>
      <c r="L6" s="261"/>
      <c r="M6" s="261"/>
      <c r="N6" s="261"/>
      <c r="O6" s="261"/>
      <c r="P6" s="261"/>
      <c r="Q6" s="261"/>
      <c r="R6" s="261"/>
      <c r="S6" s="261"/>
      <c r="T6" s="261"/>
      <c r="U6" s="261"/>
    </row>
    <row r="7" spans="1:21" ht="31.5" customHeight="1">
      <c r="A7" s="246" t="s">
        <v>880</v>
      </c>
      <c r="B7" s="257"/>
      <c r="C7" s="257"/>
      <c r="D7" s="257"/>
      <c r="E7" s="261"/>
      <c r="F7" s="261"/>
      <c r="G7" s="261"/>
      <c r="H7" s="261"/>
      <c r="I7" s="261"/>
      <c r="J7" s="261"/>
      <c r="K7" s="261"/>
      <c r="L7" s="261"/>
      <c r="M7" s="261"/>
      <c r="N7" s="261"/>
      <c r="O7" s="261"/>
      <c r="P7" s="261"/>
      <c r="Q7" s="261"/>
      <c r="R7" s="261"/>
      <c r="S7" s="261"/>
      <c r="T7" s="261"/>
      <c r="U7" s="261"/>
    </row>
    <row r="8" spans="1:21" ht="31.5" customHeight="1">
      <c r="A8" s="466" t="s">
        <v>101</v>
      </c>
      <c r="B8" s="459"/>
      <c r="C8" s="459"/>
      <c r="D8" s="460"/>
      <c r="E8" s="261"/>
      <c r="F8" s="261"/>
      <c r="G8" s="261"/>
      <c r="H8" s="261"/>
      <c r="I8" s="261"/>
      <c r="J8" s="261"/>
      <c r="K8" s="261"/>
      <c r="L8" s="261"/>
      <c r="M8" s="261"/>
      <c r="N8" s="261"/>
      <c r="O8" s="261"/>
      <c r="P8" s="261"/>
      <c r="Q8" s="261"/>
      <c r="R8" s="261"/>
      <c r="S8" s="261"/>
      <c r="T8" s="261"/>
      <c r="U8" s="261"/>
    </row>
    <row r="9" spans="1:21" ht="31.5" customHeight="1">
      <c r="A9" s="246" t="s">
        <v>881</v>
      </c>
      <c r="B9" s="257"/>
      <c r="C9" s="257"/>
      <c r="D9" s="257"/>
      <c r="E9" s="261"/>
      <c r="F9" s="261"/>
      <c r="G9" s="261"/>
      <c r="H9" s="261"/>
      <c r="I9" s="261"/>
      <c r="J9" s="261"/>
      <c r="K9" s="261"/>
      <c r="L9" s="261"/>
      <c r="M9" s="261"/>
      <c r="N9" s="261"/>
      <c r="O9" s="261"/>
      <c r="P9" s="261"/>
      <c r="Q9" s="261"/>
      <c r="R9" s="261"/>
      <c r="S9" s="261"/>
      <c r="T9" s="261"/>
      <c r="U9" s="261"/>
    </row>
    <row r="10" spans="1:21" ht="31.5" customHeight="1">
      <c r="A10" s="246" t="s">
        <v>882</v>
      </c>
      <c r="B10" s="257"/>
      <c r="C10" s="257"/>
      <c r="D10" s="257"/>
      <c r="E10" s="261"/>
      <c r="F10" s="261"/>
      <c r="G10" s="261"/>
      <c r="H10" s="261"/>
      <c r="I10" s="261"/>
      <c r="J10" s="261"/>
      <c r="K10" s="261"/>
      <c r="L10" s="261"/>
      <c r="M10" s="261"/>
      <c r="N10" s="261"/>
      <c r="O10" s="261"/>
      <c r="P10" s="261"/>
      <c r="Q10" s="261"/>
      <c r="R10" s="261"/>
      <c r="S10" s="261"/>
      <c r="T10" s="261"/>
      <c r="U10" s="261"/>
    </row>
    <row r="11" spans="1:21" ht="31.5" customHeight="1">
      <c r="A11" s="466" t="s">
        <v>633</v>
      </c>
      <c r="B11" s="459"/>
      <c r="C11" s="459"/>
      <c r="D11" s="460"/>
      <c r="E11" s="261"/>
      <c r="F11" s="261"/>
      <c r="G11" s="261"/>
      <c r="H11" s="261"/>
      <c r="I11" s="261"/>
      <c r="J11" s="261"/>
      <c r="K11" s="261"/>
      <c r="L11" s="261"/>
      <c r="M11" s="261"/>
      <c r="N11" s="261"/>
      <c r="O11" s="261"/>
      <c r="P11" s="261"/>
      <c r="Q11" s="261"/>
      <c r="R11" s="261"/>
      <c r="S11" s="261"/>
      <c r="T11" s="261"/>
      <c r="U11" s="261"/>
    </row>
    <row r="12" spans="1:21" ht="31.5" customHeight="1">
      <c r="A12" s="246" t="s">
        <v>883</v>
      </c>
      <c r="B12" s="257"/>
      <c r="C12" s="257"/>
      <c r="D12" s="257"/>
      <c r="E12" s="261"/>
      <c r="F12" s="261"/>
      <c r="G12" s="261"/>
      <c r="H12" s="261"/>
      <c r="I12" s="261"/>
      <c r="J12" s="261"/>
      <c r="K12" s="261"/>
      <c r="L12" s="261"/>
      <c r="M12" s="261"/>
      <c r="N12" s="261"/>
      <c r="O12" s="261"/>
      <c r="P12" s="261"/>
      <c r="Q12" s="261"/>
      <c r="R12" s="261"/>
      <c r="S12" s="261"/>
      <c r="T12" s="261"/>
      <c r="U12" s="261"/>
    </row>
    <row r="13" spans="1:21" ht="31.5" customHeight="1">
      <c r="A13" s="246" t="s">
        <v>884</v>
      </c>
      <c r="B13" s="257"/>
      <c r="C13" s="257"/>
      <c r="D13" s="257"/>
      <c r="E13" s="261"/>
      <c r="F13" s="261"/>
      <c r="G13" s="261"/>
      <c r="H13" s="261"/>
      <c r="I13" s="261"/>
      <c r="J13" s="261"/>
      <c r="K13" s="261"/>
      <c r="L13" s="261"/>
      <c r="M13" s="261"/>
      <c r="N13" s="261"/>
      <c r="O13" s="261"/>
      <c r="P13" s="261"/>
      <c r="Q13" s="261"/>
      <c r="R13" s="261"/>
      <c r="S13" s="261"/>
      <c r="T13" s="261"/>
      <c r="U13" s="261"/>
    </row>
    <row r="14" spans="1:21" ht="31.5" customHeight="1">
      <c r="A14" s="466" t="s">
        <v>127</v>
      </c>
      <c r="B14" s="459"/>
      <c r="C14" s="459"/>
      <c r="D14" s="460"/>
      <c r="E14" s="261"/>
      <c r="F14" s="261"/>
      <c r="G14" s="261"/>
      <c r="H14" s="261"/>
      <c r="I14" s="261"/>
      <c r="J14" s="261"/>
      <c r="K14" s="261"/>
      <c r="L14" s="261"/>
      <c r="M14" s="261"/>
      <c r="N14" s="261"/>
      <c r="O14" s="261"/>
      <c r="P14" s="261"/>
      <c r="Q14" s="261"/>
      <c r="R14" s="261"/>
      <c r="S14" s="261"/>
      <c r="T14" s="261"/>
      <c r="U14" s="261"/>
    </row>
    <row r="15" spans="1:21" ht="31.5" customHeight="1">
      <c r="A15" s="246" t="s">
        <v>885</v>
      </c>
      <c r="B15" s="257"/>
      <c r="C15" s="257"/>
      <c r="D15" s="257"/>
      <c r="E15" s="261"/>
      <c r="F15" s="261"/>
      <c r="G15" s="261"/>
      <c r="H15" s="261"/>
      <c r="I15" s="261"/>
      <c r="J15" s="261"/>
      <c r="K15" s="261"/>
      <c r="L15" s="261"/>
      <c r="M15" s="261"/>
      <c r="N15" s="261"/>
      <c r="O15" s="261"/>
      <c r="P15" s="261"/>
      <c r="Q15" s="261"/>
      <c r="R15" s="261"/>
      <c r="S15" s="261"/>
      <c r="T15" s="261"/>
      <c r="U15" s="261"/>
    </row>
    <row r="16" spans="1:21" ht="31.5" customHeight="1">
      <c r="A16" s="246" t="s">
        <v>886</v>
      </c>
      <c r="B16" s="257"/>
      <c r="C16" s="257"/>
      <c r="D16" s="257"/>
      <c r="E16" s="261"/>
      <c r="F16" s="261"/>
      <c r="G16" s="261"/>
      <c r="H16" s="261"/>
      <c r="I16" s="261"/>
      <c r="J16" s="261"/>
      <c r="K16" s="261"/>
      <c r="L16" s="261"/>
      <c r="M16" s="261"/>
      <c r="N16" s="261"/>
      <c r="O16" s="261"/>
      <c r="P16" s="261"/>
      <c r="Q16" s="261"/>
      <c r="R16" s="261"/>
      <c r="S16" s="261"/>
      <c r="T16" s="261"/>
      <c r="U16" s="261"/>
    </row>
    <row r="17" spans="1:21" ht="31.5" customHeight="1">
      <c r="A17" s="246" t="s">
        <v>887</v>
      </c>
      <c r="B17" s="257"/>
      <c r="C17" s="257"/>
      <c r="D17" s="257"/>
      <c r="E17" s="261"/>
      <c r="F17" s="261"/>
      <c r="G17" s="261"/>
      <c r="H17" s="261"/>
      <c r="I17" s="261"/>
      <c r="J17" s="261"/>
      <c r="K17" s="261"/>
      <c r="L17" s="261"/>
      <c r="M17" s="261"/>
      <c r="N17" s="261"/>
      <c r="O17" s="261"/>
      <c r="P17" s="261"/>
      <c r="Q17" s="261"/>
      <c r="R17" s="261"/>
      <c r="S17" s="261"/>
      <c r="T17" s="261"/>
      <c r="U17" s="261"/>
    </row>
    <row r="18" spans="1:21" ht="31.5" customHeight="1">
      <c r="A18" s="246" t="s">
        <v>888</v>
      </c>
      <c r="B18" s="257"/>
      <c r="C18" s="257"/>
      <c r="D18" s="257"/>
      <c r="E18" s="261"/>
      <c r="F18" s="261"/>
      <c r="G18" s="261"/>
      <c r="H18" s="261"/>
      <c r="I18" s="261"/>
      <c r="J18" s="261"/>
      <c r="K18" s="261"/>
      <c r="L18" s="261"/>
      <c r="M18" s="261"/>
      <c r="N18" s="261"/>
      <c r="O18" s="261"/>
      <c r="P18" s="261"/>
      <c r="Q18" s="261"/>
      <c r="R18" s="261"/>
      <c r="S18" s="261"/>
      <c r="T18" s="261"/>
      <c r="U18" s="261"/>
    </row>
    <row r="19" spans="1:21" ht="31.5" customHeight="1">
      <c r="A19" s="246" t="s">
        <v>889</v>
      </c>
      <c r="B19" s="257"/>
      <c r="C19" s="257"/>
      <c r="D19" s="257"/>
      <c r="E19" s="261"/>
      <c r="F19" s="261"/>
      <c r="G19" s="261"/>
      <c r="H19" s="261"/>
      <c r="I19" s="261"/>
      <c r="J19" s="261"/>
      <c r="K19" s="261"/>
      <c r="L19" s="261"/>
      <c r="M19" s="261"/>
      <c r="N19" s="261"/>
      <c r="O19" s="261"/>
      <c r="P19" s="261"/>
      <c r="Q19" s="261"/>
      <c r="R19" s="261"/>
      <c r="S19" s="261"/>
      <c r="T19" s="261"/>
      <c r="U19" s="261"/>
    </row>
    <row r="20" spans="1:21" ht="31.5" customHeight="1">
      <c r="A20" s="258" t="s">
        <v>890</v>
      </c>
      <c r="B20" s="467">
        <f>SUM(B4,B6:B7,B9:B10,B12:B13,B15:B19)</f>
        <v>0</v>
      </c>
      <c r="C20" s="459"/>
      <c r="D20" s="460"/>
      <c r="E20" s="261"/>
      <c r="F20" s="261"/>
      <c r="G20" s="261"/>
      <c r="H20" s="261"/>
      <c r="I20" s="261"/>
      <c r="J20" s="261"/>
      <c r="K20" s="261"/>
      <c r="L20" s="261"/>
      <c r="M20" s="261"/>
      <c r="N20" s="261"/>
      <c r="O20" s="261"/>
      <c r="P20" s="261"/>
      <c r="Q20" s="261"/>
      <c r="R20" s="261"/>
    </row>
    <row r="21" spans="1:21" ht="31.5" customHeight="1">
      <c r="A21" s="252" t="s">
        <v>244</v>
      </c>
      <c r="B21" s="468">
        <f>B20/12*100</f>
        <v>0</v>
      </c>
      <c r="C21" s="465"/>
      <c r="D21" s="461"/>
      <c r="E21" s="261"/>
      <c r="F21" s="261"/>
      <c r="G21" s="261"/>
      <c r="H21" s="261"/>
      <c r="I21" s="261"/>
      <c r="J21" s="261"/>
      <c r="K21" s="261"/>
      <c r="L21" s="261"/>
      <c r="M21" s="261"/>
      <c r="N21" s="261"/>
      <c r="O21" s="261"/>
      <c r="P21" s="261"/>
      <c r="Q21" s="261"/>
      <c r="R21" s="261"/>
    </row>
    <row r="22" spans="1:21" ht="31.5" customHeight="1">
      <c r="A22" s="258" t="s">
        <v>139</v>
      </c>
      <c r="B22" s="467" t="s">
        <v>391</v>
      </c>
      <c r="C22" s="459"/>
      <c r="D22" s="460"/>
      <c r="E22" s="261"/>
      <c r="F22" s="261"/>
      <c r="G22" s="261"/>
      <c r="H22" s="261"/>
      <c r="I22" s="261"/>
      <c r="J22" s="261"/>
      <c r="K22" s="261"/>
      <c r="L22" s="261"/>
      <c r="M22" s="261"/>
      <c r="N22" s="261"/>
      <c r="O22" s="261"/>
      <c r="P22" s="261"/>
      <c r="Q22" s="261"/>
      <c r="R22" s="261"/>
    </row>
    <row r="23" spans="1:21" ht="31.5" customHeight="1">
      <c r="A23" s="261"/>
      <c r="B23" s="261"/>
      <c r="C23" s="261"/>
      <c r="D23" s="261"/>
      <c r="E23" s="261"/>
      <c r="F23" s="261"/>
      <c r="G23" s="261"/>
      <c r="H23" s="261"/>
      <c r="I23" s="261"/>
      <c r="J23" s="261"/>
      <c r="K23" s="261"/>
      <c r="L23" s="261"/>
      <c r="M23" s="261"/>
      <c r="N23" s="261"/>
      <c r="O23" s="261"/>
      <c r="P23" s="261"/>
      <c r="Q23" s="261"/>
      <c r="R23" s="261"/>
    </row>
    <row r="24" spans="1:21" ht="31.5" customHeight="1">
      <c r="A24" s="261"/>
      <c r="B24" s="261"/>
      <c r="C24" s="261"/>
      <c r="D24" s="261"/>
      <c r="E24" s="261"/>
      <c r="F24" s="261"/>
      <c r="G24" s="261"/>
      <c r="H24" s="261"/>
      <c r="I24" s="261"/>
      <c r="J24" s="261"/>
      <c r="K24" s="261"/>
      <c r="L24" s="261"/>
      <c r="M24" s="261"/>
      <c r="N24" s="261"/>
      <c r="O24" s="261"/>
      <c r="P24" s="261"/>
      <c r="Q24" s="261"/>
      <c r="R24" s="261"/>
    </row>
    <row r="25" spans="1:21" ht="31.5" customHeight="1">
      <c r="A25" s="469" t="s">
        <v>891</v>
      </c>
      <c r="B25" s="470"/>
      <c r="C25" s="470"/>
      <c r="D25" s="470"/>
      <c r="E25" s="261"/>
      <c r="F25" s="261"/>
      <c r="G25" s="261"/>
      <c r="H25" s="261"/>
      <c r="I25" s="261"/>
      <c r="J25" s="261"/>
      <c r="K25" s="261"/>
      <c r="L25" s="261"/>
      <c r="M25" s="261"/>
      <c r="N25" s="261"/>
      <c r="O25" s="261"/>
      <c r="P25" s="261"/>
      <c r="Q25" s="261"/>
      <c r="R25" s="261"/>
    </row>
    <row r="26" spans="1:21" ht="31.5" customHeight="1">
      <c r="A26" s="431" t="s">
        <v>81</v>
      </c>
      <c r="B26" s="431" t="s">
        <v>518</v>
      </c>
      <c r="C26" s="431" t="s">
        <v>83</v>
      </c>
      <c r="D26" s="431" t="s">
        <v>84</v>
      </c>
      <c r="E26" s="261"/>
      <c r="F26" s="261"/>
      <c r="G26" s="261"/>
      <c r="H26" s="261"/>
      <c r="I26" s="261"/>
      <c r="J26" s="261"/>
      <c r="K26" s="261"/>
      <c r="L26" s="261"/>
      <c r="M26" s="261"/>
      <c r="N26" s="261"/>
      <c r="O26" s="261"/>
      <c r="P26" s="261"/>
      <c r="Q26" s="261"/>
      <c r="R26" s="261"/>
    </row>
    <row r="27" spans="1:21" ht="31.5" customHeight="1">
      <c r="A27" s="462"/>
      <c r="B27" s="462"/>
      <c r="C27" s="462"/>
      <c r="D27" s="462"/>
      <c r="E27" s="261"/>
      <c r="F27" s="261"/>
      <c r="G27" s="261"/>
      <c r="H27" s="261"/>
      <c r="I27" s="261"/>
      <c r="J27" s="261"/>
      <c r="K27" s="261"/>
      <c r="L27" s="261"/>
      <c r="M27" s="261"/>
      <c r="N27" s="261"/>
      <c r="O27" s="261"/>
      <c r="P27" s="261"/>
      <c r="Q27" s="261"/>
      <c r="R27" s="261"/>
    </row>
    <row r="28" spans="1:21" ht="31.5" customHeight="1">
      <c r="A28" s="259" t="s">
        <v>892</v>
      </c>
      <c r="B28" s="189"/>
      <c r="C28" s="189"/>
      <c r="D28" s="189"/>
      <c r="E28" s="261"/>
      <c r="F28" s="261"/>
      <c r="G28" s="261"/>
      <c r="H28" s="261"/>
      <c r="I28" s="261"/>
      <c r="J28" s="261"/>
      <c r="K28" s="261"/>
      <c r="L28" s="261"/>
      <c r="M28" s="261"/>
      <c r="N28" s="261"/>
      <c r="O28" s="261"/>
      <c r="P28" s="261"/>
      <c r="Q28" s="261"/>
      <c r="R28" s="261"/>
    </row>
    <row r="29" spans="1:21" ht="31.5" customHeight="1">
      <c r="A29" s="463" t="s">
        <v>198</v>
      </c>
      <c r="B29" s="459"/>
      <c r="C29" s="459"/>
      <c r="D29" s="460"/>
      <c r="E29" s="261"/>
      <c r="F29" s="261"/>
      <c r="G29" s="261"/>
      <c r="H29" s="261"/>
      <c r="I29" s="261"/>
      <c r="J29" s="261"/>
      <c r="K29" s="261"/>
      <c r="L29" s="261"/>
      <c r="M29" s="261"/>
      <c r="N29" s="261"/>
      <c r="O29" s="261"/>
      <c r="P29" s="261"/>
      <c r="Q29" s="261"/>
      <c r="R29" s="261"/>
    </row>
    <row r="30" spans="1:21" ht="31.5" customHeight="1">
      <c r="A30" s="248" t="s">
        <v>893</v>
      </c>
      <c r="B30" s="189"/>
      <c r="C30" s="189"/>
      <c r="D30" s="189"/>
      <c r="E30" s="261"/>
      <c r="F30" s="261"/>
      <c r="G30" s="261"/>
      <c r="H30" s="261"/>
      <c r="I30" s="261"/>
      <c r="J30" s="261"/>
      <c r="K30" s="261"/>
      <c r="L30" s="261"/>
      <c r="M30" s="261"/>
      <c r="N30" s="261"/>
      <c r="O30" s="261"/>
      <c r="P30" s="261"/>
      <c r="Q30" s="261"/>
      <c r="R30" s="261"/>
      <c r="S30" s="261"/>
      <c r="T30" s="261"/>
      <c r="U30" s="261"/>
    </row>
    <row r="31" spans="1:21" ht="31.5" customHeight="1">
      <c r="A31" s="248" t="s">
        <v>894</v>
      </c>
      <c r="B31" s="189"/>
      <c r="C31" s="189"/>
      <c r="D31" s="189"/>
      <c r="E31" s="261"/>
      <c r="F31" s="261"/>
      <c r="G31" s="261"/>
      <c r="H31" s="261"/>
      <c r="I31" s="261"/>
      <c r="J31" s="261"/>
      <c r="K31" s="261"/>
      <c r="L31" s="261"/>
      <c r="M31" s="261"/>
      <c r="N31" s="261"/>
      <c r="O31" s="261"/>
      <c r="P31" s="261"/>
      <c r="Q31" s="261"/>
      <c r="R31" s="261"/>
      <c r="S31" s="261"/>
      <c r="T31" s="261"/>
      <c r="U31" s="261"/>
    </row>
    <row r="32" spans="1:21" ht="31.5" customHeight="1">
      <c r="A32" s="248" t="s">
        <v>895</v>
      </c>
      <c r="B32" s="189"/>
      <c r="C32" s="189"/>
      <c r="D32" s="189"/>
      <c r="E32" s="261"/>
      <c r="F32" s="261"/>
      <c r="G32" s="261"/>
      <c r="H32" s="261"/>
      <c r="I32" s="261"/>
      <c r="J32" s="261"/>
      <c r="K32" s="261"/>
      <c r="L32" s="261"/>
      <c r="M32" s="261"/>
      <c r="N32" s="261"/>
      <c r="O32" s="261"/>
      <c r="P32" s="261"/>
      <c r="Q32" s="261"/>
      <c r="R32" s="261"/>
      <c r="S32" s="261"/>
      <c r="T32" s="261"/>
      <c r="U32" s="261"/>
    </row>
    <row r="33" spans="1:21" ht="31.5" customHeight="1">
      <c r="A33" s="463" t="s">
        <v>101</v>
      </c>
      <c r="B33" s="459"/>
      <c r="C33" s="459"/>
      <c r="D33" s="460"/>
      <c r="E33" s="261"/>
      <c r="F33" s="261"/>
      <c r="G33" s="261"/>
      <c r="H33" s="261"/>
      <c r="I33" s="261"/>
      <c r="J33" s="261"/>
      <c r="K33" s="261"/>
      <c r="L33" s="261"/>
      <c r="M33" s="261"/>
      <c r="N33" s="261"/>
      <c r="O33" s="261"/>
      <c r="P33" s="261"/>
      <c r="Q33" s="261"/>
      <c r="R33" s="261"/>
      <c r="S33" s="261"/>
      <c r="T33" s="261"/>
      <c r="U33" s="261"/>
    </row>
    <row r="34" spans="1:21" ht="31.5" customHeight="1">
      <c r="A34" s="246" t="s">
        <v>896</v>
      </c>
      <c r="B34" s="189"/>
      <c r="C34" s="189"/>
      <c r="D34" s="189"/>
      <c r="E34" s="261"/>
      <c r="F34" s="261"/>
      <c r="G34" s="261"/>
      <c r="H34" s="261"/>
      <c r="I34" s="261"/>
      <c r="J34" s="261"/>
      <c r="K34" s="261"/>
      <c r="L34" s="261"/>
      <c r="M34" s="261"/>
      <c r="N34" s="261"/>
      <c r="O34" s="261"/>
      <c r="P34" s="261"/>
      <c r="Q34" s="261"/>
      <c r="R34" s="261"/>
      <c r="S34" s="261"/>
      <c r="T34" s="261"/>
      <c r="U34" s="261"/>
    </row>
    <row r="35" spans="1:21" ht="31.5" customHeight="1">
      <c r="A35" s="248" t="s">
        <v>897</v>
      </c>
      <c r="B35" s="189"/>
      <c r="C35" s="189"/>
      <c r="D35" s="189"/>
      <c r="E35" s="261"/>
      <c r="F35" s="261"/>
      <c r="G35" s="261"/>
      <c r="H35" s="261"/>
      <c r="I35" s="261"/>
      <c r="J35" s="261"/>
      <c r="K35" s="261"/>
      <c r="L35" s="261"/>
      <c r="M35" s="261"/>
      <c r="N35" s="261"/>
      <c r="O35" s="261"/>
      <c r="P35" s="261"/>
      <c r="Q35" s="261"/>
      <c r="R35" s="261"/>
      <c r="S35" s="261"/>
      <c r="T35" s="261"/>
      <c r="U35" s="261"/>
    </row>
    <row r="36" spans="1:21" ht="31.5" customHeight="1">
      <c r="A36" s="248" t="s">
        <v>898</v>
      </c>
      <c r="B36" s="189"/>
      <c r="C36" s="189"/>
      <c r="D36" s="189"/>
      <c r="E36" s="261"/>
      <c r="F36" s="261"/>
      <c r="G36" s="261"/>
      <c r="H36" s="261"/>
      <c r="I36" s="261"/>
      <c r="J36" s="261"/>
      <c r="K36" s="261"/>
      <c r="L36" s="261"/>
      <c r="M36" s="261"/>
      <c r="N36" s="261"/>
      <c r="O36" s="261"/>
      <c r="P36" s="261"/>
      <c r="Q36" s="261"/>
      <c r="R36" s="261"/>
      <c r="S36" s="261"/>
      <c r="T36" s="261"/>
      <c r="U36" s="261"/>
    </row>
    <row r="37" spans="1:21" ht="31.5" customHeight="1">
      <c r="A37" s="463" t="s">
        <v>116</v>
      </c>
      <c r="B37" s="459"/>
      <c r="C37" s="459"/>
      <c r="D37" s="460"/>
      <c r="E37" s="261"/>
      <c r="F37" s="261"/>
      <c r="G37" s="261"/>
      <c r="H37" s="261"/>
      <c r="I37" s="261"/>
      <c r="J37" s="261"/>
      <c r="K37" s="261"/>
      <c r="L37" s="261"/>
      <c r="M37" s="261"/>
      <c r="N37" s="261"/>
      <c r="O37" s="261"/>
      <c r="P37" s="261"/>
      <c r="Q37" s="261"/>
      <c r="R37" s="261"/>
      <c r="S37" s="261"/>
      <c r="T37" s="261"/>
      <c r="U37" s="261"/>
    </row>
    <row r="38" spans="1:21" ht="31.5" customHeight="1">
      <c r="A38" s="248" t="s">
        <v>899</v>
      </c>
      <c r="B38" s="189"/>
      <c r="C38" s="189"/>
      <c r="D38" s="189"/>
      <c r="E38" s="261"/>
      <c r="F38" s="261"/>
      <c r="G38" s="261"/>
      <c r="H38" s="261"/>
      <c r="I38" s="261"/>
      <c r="J38" s="261"/>
      <c r="K38" s="261"/>
      <c r="L38" s="261"/>
      <c r="M38" s="261"/>
      <c r="N38" s="261"/>
      <c r="O38" s="261"/>
      <c r="P38" s="261"/>
      <c r="Q38" s="261"/>
      <c r="R38" s="261"/>
      <c r="S38" s="261"/>
      <c r="T38" s="261"/>
      <c r="U38" s="261"/>
    </row>
    <row r="39" spans="1:21" ht="31.5" customHeight="1">
      <c r="A39" s="248" t="s">
        <v>900</v>
      </c>
      <c r="B39" s="189"/>
      <c r="C39" s="189"/>
      <c r="D39" s="189"/>
      <c r="E39" s="261"/>
      <c r="F39" s="261"/>
      <c r="G39" s="261"/>
      <c r="H39" s="261"/>
      <c r="I39" s="261"/>
      <c r="J39" s="261"/>
      <c r="K39" s="261"/>
      <c r="L39" s="261"/>
      <c r="M39" s="261"/>
      <c r="N39" s="261"/>
      <c r="O39" s="261"/>
      <c r="P39" s="261"/>
      <c r="Q39" s="261"/>
      <c r="R39" s="261"/>
      <c r="S39" s="261"/>
      <c r="T39" s="261"/>
      <c r="U39" s="261"/>
    </row>
    <row r="40" spans="1:21" ht="31.5" customHeight="1">
      <c r="A40" s="463" t="s">
        <v>127</v>
      </c>
      <c r="B40" s="459"/>
      <c r="C40" s="459"/>
      <c r="D40" s="460"/>
      <c r="E40" s="261"/>
      <c r="F40" s="261"/>
      <c r="G40" s="261"/>
      <c r="H40" s="261"/>
      <c r="I40" s="261"/>
      <c r="J40" s="261"/>
      <c r="K40" s="261"/>
      <c r="L40" s="261"/>
      <c r="M40" s="261"/>
      <c r="N40" s="261"/>
      <c r="O40" s="261"/>
      <c r="P40" s="261"/>
      <c r="Q40" s="261"/>
      <c r="R40" s="261"/>
      <c r="S40" s="261"/>
      <c r="T40" s="261"/>
      <c r="U40" s="261"/>
    </row>
    <row r="41" spans="1:21" ht="31.5" customHeight="1">
      <c r="A41" s="246" t="s">
        <v>901</v>
      </c>
      <c r="B41" s="189"/>
      <c r="C41" s="189"/>
      <c r="D41" s="189"/>
      <c r="E41" s="261"/>
      <c r="F41" s="261"/>
      <c r="G41" s="261"/>
      <c r="H41" s="261"/>
      <c r="I41" s="261"/>
      <c r="J41" s="261"/>
      <c r="K41" s="261"/>
      <c r="L41" s="261"/>
      <c r="M41" s="261"/>
      <c r="N41" s="261"/>
      <c r="O41" s="261"/>
      <c r="P41" s="261"/>
      <c r="Q41" s="261"/>
      <c r="R41" s="261"/>
      <c r="S41" s="261"/>
      <c r="T41" s="261"/>
      <c r="U41" s="261"/>
    </row>
    <row r="42" spans="1:21" ht="31.5" customHeight="1">
      <c r="A42" s="248" t="s">
        <v>902</v>
      </c>
      <c r="B42" s="189"/>
      <c r="C42" s="189"/>
      <c r="D42" s="189"/>
      <c r="E42" s="261"/>
      <c r="F42" s="261"/>
      <c r="G42" s="261"/>
      <c r="H42" s="261"/>
      <c r="I42" s="261"/>
      <c r="J42" s="261"/>
      <c r="K42" s="261"/>
      <c r="L42" s="261"/>
      <c r="M42" s="261"/>
      <c r="N42" s="261"/>
      <c r="O42" s="261"/>
      <c r="P42" s="261"/>
      <c r="Q42" s="261"/>
      <c r="R42" s="261"/>
      <c r="S42" s="261"/>
      <c r="T42" s="261"/>
      <c r="U42" s="261"/>
    </row>
    <row r="43" spans="1:21" ht="31.5" customHeight="1">
      <c r="A43" s="248" t="s">
        <v>903</v>
      </c>
      <c r="B43" s="189">
        <v>0</v>
      </c>
      <c r="C43" s="189"/>
      <c r="D43" s="189"/>
      <c r="E43" s="261"/>
      <c r="F43" s="261"/>
      <c r="G43" s="261"/>
      <c r="H43" s="261"/>
      <c r="I43" s="261"/>
      <c r="J43" s="261"/>
      <c r="K43" s="261"/>
      <c r="L43" s="261"/>
      <c r="M43" s="261"/>
      <c r="N43" s="261"/>
      <c r="O43" s="261"/>
      <c r="P43" s="261"/>
      <c r="Q43" s="261"/>
      <c r="R43" s="261"/>
      <c r="S43" s="261"/>
      <c r="T43" s="261"/>
      <c r="U43" s="261"/>
    </row>
    <row r="44" spans="1:21" ht="31.5" customHeight="1">
      <c r="A44" s="252" t="s">
        <v>904</v>
      </c>
      <c r="B44" s="451">
        <f>SUM(B28,B30:B32,B34:B36,B38:B39,B41:B43)</f>
        <v>0</v>
      </c>
      <c r="C44" s="459"/>
      <c r="D44" s="460"/>
      <c r="E44" s="261"/>
      <c r="F44" s="261"/>
      <c r="G44" s="261"/>
      <c r="H44" s="261"/>
      <c r="I44" s="261"/>
      <c r="J44" s="261"/>
      <c r="K44" s="261"/>
      <c r="L44" s="261"/>
      <c r="M44" s="261"/>
      <c r="N44" s="261"/>
      <c r="O44" s="261"/>
      <c r="P44" s="261"/>
      <c r="Q44" s="261"/>
      <c r="R44" s="261"/>
    </row>
    <row r="45" spans="1:21" ht="31.5" customHeight="1">
      <c r="A45" s="252" t="s">
        <v>244</v>
      </c>
      <c r="B45" s="464">
        <f>B44/13*100</f>
        <v>0</v>
      </c>
      <c r="C45" s="465"/>
      <c r="D45" s="461"/>
      <c r="E45" s="261"/>
      <c r="F45" s="261"/>
      <c r="G45" s="261"/>
      <c r="H45" s="261"/>
      <c r="I45" s="261"/>
      <c r="J45" s="261"/>
      <c r="K45" s="261"/>
      <c r="L45" s="261"/>
      <c r="M45" s="261"/>
      <c r="N45" s="261"/>
      <c r="O45" s="261"/>
      <c r="P45" s="261"/>
      <c r="Q45" s="261"/>
      <c r="R45" s="261"/>
    </row>
    <row r="46" spans="1:21" ht="31.5" customHeight="1">
      <c r="A46" s="252" t="s">
        <v>139</v>
      </c>
      <c r="B46" s="451" t="s">
        <v>391</v>
      </c>
      <c r="C46" s="459"/>
      <c r="D46" s="460"/>
      <c r="E46" s="261"/>
      <c r="F46" s="261"/>
      <c r="G46" s="261"/>
      <c r="H46" s="261"/>
      <c r="I46" s="261"/>
      <c r="J46" s="261"/>
      <c r="K46" s="261"/>
      <c r="L46" s="261"/>
      <c r="M46" s="261"/>
      <c r="N46" s="261"/>
      <c r="O46" s="261"/>
      <c r="P46" s="261"/>
      <c r="Q46" s="261"/>
      <c r="R46" s="261"/>
    </row>
    <row r="47" spans="1:21" ht="31.5" customHeight="1">
      <c r="A47" s="261"/>
      <c r="B47" s="261"/>
      <c r="C47" s="261"/>
      <c r="D47" s="261"/>
      <c r="E47" s="261"/>
      <c r="F47" s="261"/>
      <c r="G47" s="261"/>
      <c r="H47" s="261"/>
      <c r="I47" s="261"/>
      <c r="J47" s="261"/>
      <c r="K47" s="261"/>
      <c r="L47" s="261"/>
      <c r="M47" s="261"/>
      <c r="N47" s="261"/>
      <c r="O47" s="261"/>
      <c r="P47" s="261"/>
      <c r="Q47" s="261"/>
      <c r="R47" s="261"/>
    </row>
    <row r="48" spans="1:21" ht="31.5" customHeight="1">
      <c r="A48" s="261"/>
      <c r="B48" s="261"/>
      <c r="C48" s="261"/>
      <c r="D48" s="261"/>
      <c r="E48" s="261"/>
      <c r="F48" s="261"/>
      <c r="G48" s="261"/>
      <c r="H48" s="261"/>
      <c r="I48" s="261"/>
      <c r="J48" s="261"/>
      <c r="K48" s="261"/>
      <c r="L48" s="261"/>
      <c r="M48" s="261"/>
      <c r="N48" s="261"/>
      <c r="O48" s="261"/>
      <c r="P48" s="261"/>
      <c r="Q48" s="261"/>
      <c r="R48" s="261"/>
    </row>
    <row r="49" spans="1:21" ht="31.5" customHeight="1">
      <c r="A49" s="452" t="s">
        <v>905</v>
      </c>
      <c r="B49" s="461"/>
      <c r="C49" s="261"/>
      <c r="D49" s="261"/>
      <c r="E49" s="261"/>
      <c r="F49" s="261"/>
      <c r="G49" s="261"/>
      <c r="H49" s="261"/>
      <c r="I49" s="261"/>
      <c r="J49" s="261"/>
      <c r="K49" s="261"/>
      <c r="L49" s="261"/>
      <c r="M49" s="261"/>
      <c r="N49" s="261"/>
      <c r="O49" s="261"/>
      <c r="P49" s="261"/>
      <c r="Q49" s="261"/>
      <c r="R49" s="261"/>
    </row>
    <row r="50" spans="1:21" ht="31.5" customHeight="1">
      <c r="A50" s="254" t="s">
        <v>906</v>
      </c>
      <c r="B50" s="260">
        <f>SUM(B20,B44)</f>
        <v>0</v>
      </c>
      <c r="C50" s="261"/>
      <c r="D50" s="261"/>
      <c r="E50" s="261"/>
      <c r="F50" s="261"/>
      <c r="G50" s="261"/>
      <c r="H50" s="261"/>
      <c r="I50" s="261"/>
      <c r="J50" s="261"/>
      <c r="K50" s="261"/>
      <c r="L50" s="261"/>
      <c r="M50" s="261"/>
      <c r="N50" s="261"/>
      <c r="O50" s="261"/>
      <c r="P50" s="261"/>
      <c r="Q50" s="261"/>
      <c r="R50" s="261"/>
    </row>
    <row r="51" spans="1:21" ht="31.5" customHeight="1">
      <c r="A51" s="254" t="s">
        <v>338</v>
      </c>
      <c r="B51" s="255">
        <f>B50/25*100</f>
        <v>0</v>
      </c>
      <c r="C51" s="261"/>
      <c r="D51" s="261"/>
      <c r="E51" s="261"/>
      <c r="F51" s="261"/>
      <c r="G51" s="261"/>
      <c r="H51" s="261"/>
      <c r="I51" s="261"/>
      <c r="J51" s="261"/>
      <c r="K51" s="261"/>
      <c r="L51" s="261"/>
      <c r="M51" s="261"/>
      <c r="N51" s="261"/>
      <c r="O51" s="261"/>
      <c r="P51" s="261"/>
      <c r="Q51" s="261"/>
      <c r="R51" s="261"/>
    </row>
    <row r="52" spans="1:21" ht="31.5" customHeight="1">
      <c r="A52" s="254" t="s">
        <v>191</v>
      </c>
      <c r="B52" s="255" t="s">
        <v>339</v>
      </c>
      <c r="C52" s="261"/>
      <c r="D52" s="261"/>
      <c r="E52" s="261"/>
      <c r="F52" s="261"/>
      <c r="G52" s="261"/>
      <c r="H52" s="261"/>
      <c r="I52" s="261"/>
      <c r="J52" s="261"/>
      <c r="K52" s="261"/>
      <c r="L52" s="261"/>
      <c r="M52" s="261"/>
      <c r="N52" s="261"/>
      <c r="O52" s="261"/>
      <c r="P52" s="261"/>
      <c r="Q52" s="261"/>
      <c r="R52" s="261"/>
    </row>
    <row r="53" spans="1:21" ht="31.5" customHeight="1">
      <c r="A53" s="263"/>
      <c r="B53" s="261"/>
      <c r="C53" s="261"/>
      <c r="D53" s="261"/>
      <c r="E53" s="261"/>
      <c r="F53" s="261"/>
      <c r="G53" s="261"/>
      <c r="H53" s="261"/>
      <c r="I53" s="261"/>
      <c r="J53" s="261"/>
      <c r="K53" s="261"/>
      <c r="L53" s="261"/>
      <c r="M53" s="261"/>
      <c r="N53" s="261"/>
      <c r="O53" s="261"/>
      <c r="P53" s="261"/>
      <c r="Q53" s="261"/>
      <c r="R53" s="261"/>
    </row>
    <row r="54" spans="1:21" ht="31.5" customHeight="1">
      <c r="A54" s="261"/>
      <c r="B54" s="261"/>
      <c r="C54" s="261"/>
      <c r="D54" s="261"/>
      <c r="E54" s="261"/>
      <c r="F54" s="261"/>
      <c r="G54" s="261"/>
      <c r="H54" s="261"/>
      <c r="I54" s="261"/>
      <c r="J54" s="261"/>
      <c r="K54" s="261"/>
      <c r="L54" s="261"/>
      <c r="M54" s="261"/>
      <c r="N54" s="261"/>
      <c r="O54" s="261"/>
      <c r="P54" s="261"/>
      <c r="Q54" s="261"/>
      <c r="R54" s="261"/>
    </row>
    <row r="55" spans="1:21" ht="31.5" customHeight="1">
      <c r="A55" s="261"/>
      <c r="B55" s="261"/>
      <c r="C55" s="261"/>
      <c r="D55" s="261"/>
      <c r="E55" s="261"/>
      <c r="F55" s="261"/>
      <c r="G55" s="261"/>
      <c r="H55" s="261"/>
      <c r="I55" s="261"/>
      <c r="J55" s="261"/>
      <c r="K55" s="261"/>
      <c r="L55" s="261"/>
      <c r="M55" s="261"/>
      <c r="N55" s="261"/>
      <c r="O55" s="261"/>
      <c r="P55" s="261"/>
      <c r="Q55" s="261"/>
      <c r="R55" s="261"/>
      <c r="S55" s="261"/>
      <c r="T55" s="261"/>
      <c r="U55" s="261"/>
    </row>
    <row r="56" spans="1:21" ht="31.5" customHeight="1">
      <c r="A56" s="261"/>
      <c r="B56" s="261"/>
      <c r="C56" s="261"/>
      <c r="D56" s="261"/>
      <c r="E56" s="261"/>
      <c r="F56" s="261"/>
      <c r="G56" s="261"/>
      <c r="H56" s="261"/>
      <c r="I56" s="261"/>
      <c r="J56" s="261"/>
      <c r="K56" s="261"/>
      <c r="L56" s="261"/>
      <c r="M56" s="261"/>
      <c r="N56" s="261"/>
      <c r="O56" s="261"/>
      <c r="P56" s="261"/>
      <c r="Q56" s="261"/>
      <c r="R56" s="261"/>
      <c r="S56" s="261"/>
      <c r="T56" s="261"/>
      <c r="U56" s="261"/>
    </row>
    <row r="57" spans="1:21" ht="31.5" customHeight="1">
      <c r="A57" s="261"/>
      <c r="B57" s="261"/>
      <c r="C57" s="261"/>
      <c r="D57" s="261"/>
      <c r="E57" s="261"/>
      <c r="F57" s="261"/>
      <c r="G57" s="261"/>
      <c r="H57" s="261"/>
      <c r="I57" s="261"/>
      <c r="J57" s="261"/>
      <c r="K57" s="261"/>
      <c r="L57" s="261"/>
      <c r="M57" s="261"/>
      <c r="N57" s="261"/>
      <c r="O57" s="261"/>
      <c r="P57" s="261"/>
      <c r="Q57" s="261"/>
      <c r="R57" s="261"/>
      <c r="S57" s="261"/>
      <c r="T57" s="261"/>
      <c r="U57" s="261"/>
    </row>
    <row r="58" spans="1:21" ht="31.5" customHeight="1">
      <c r="A58" s="261"/>
      <c r="B58" s="261"/>
      <c r="C58" s="261"/>
      <c r="D58" s="261"/>
      <c r="E58" s="261"/>
      <c r="F58" s="261"/>
      <c r="G58" s="261"/>
      <c r="H58" s="261"/>
      <c r="I58" s="261"/>
      <c r="J58" s="261"/>
      <c r="K58" s="261"/>
      <c r="L58" s="261"/>
      <c r="M58" s="261"/>
      <c r="N58" s="261"/>
      <c r="O58" s="261"/>
      <c r="P58" s="261"/>
      <c r="Q58" s="261"/>
      <c r="R58" s="261"/>
      <c r="S58" s="261"/>
      <c r="T58" s="261"/>
      <c r="U58" s="261"/>
    </row>
    <row r="59" spans="1:21" ht="31.5" customHeight="1">
      <c r="A59" s="261"/>
      <c r="B59" s="261"/>
      <c r="C59" s="261"/>
      <c r="D59" s="261"/>
      <c r="E59" s="261"/>
      <c r="F59" s="261"/>
      <c r="G59" s="261"/>
      <c r="H59" s="261"/>
      <c r="I59" s="261"/>
      <c r="J59" s="261"/>
      <c r="K59" s="261"/>
      <c r="L59" s="261"/>
      <c r="M59" s="261"/>
      <c r="N59" s="261"/>
      <c r="O59" s="261"/>
      <c r="P59" s="261"/>
      <c r="Q59" s="261"/>
      <c r="R59" s="261"/>
      <c r="S59" s="261"/>
      <c r="T59" s="261"/>
      <c r="U59" s="261"/>
    </row>
    <row r="60" spans="1:21" ht="31.5" customHeight="1">
      <c r="A60" s="261"/>
      <c r="B60" s="261"/>
      <c r="C60" s="261"/>
      <c r="D60" s="261"/>
      <c r="E60" s="261"/>
      <c r="F60" s="261"/>
      <c r="G60" s="261"/>
      <c r="H60" s="261"/>
      <c r="I60" s="261"/>
      <c r="J60" s="261"/>
      <c r="K60" s="261"/>
      <c r="L60" s="261"/>
      <c r="M60" s="261"/>
      <c r="N60" s="261"/>
      <c r="O60" s="261"/>
      <c r="P60" s="261"/>
      <c r="Q60" s="261"/>
      <c r="R60" s="261"/>
      <c r="S60" s="261"/>
      <c r="T60" s="261"/>
      <c r="U60" s="261"/>
    </row>
    <row r="61" spans="1:21" ht="31.5" customHeight="1">
      <c r="A61" s="261"/>
      <c r="B61" s="261"/>
      <c r="C61" s="261"/>
      <c r="D61" s="261"/>
      <c r="E61" s="261"/>
      <c r="F61" s="261"/>
      <c r="G61" s="261"/>
      <c r="H61" s="261"/>
      <c r="I61" s="261"/>
      <c r="J61" s="261"/>
      <c r="K61" s="261"/>
      <c r="L61" s="261"/>
      <c r="M61" s="261"/>
      <c r="N61" s="261"/>
      <c r="O61" s="261"/>
      <c r="P61" s="261"/>
      <c r="Q61" s="261"/>
      <c r="R61" s="261"/>
      <c r="S61" s="261"/>
      <c r="T61" s="261"/>
      <c r="U61" s="261"/>
    </row>
    <row r="62" spans="1:21" ht="31.5" customHeight="1">
      <c r="A62" s="261"/>
      <c r="B62" s="261"/>
      <c r="C62" s="261"/>
      <c r="D62" s="261"/>
      <c r="E62" s="261"/>
      <c r="F62" s="261"/>
      <c r="G62" s="261"/>
      <c r="H62" s="261"/>
      <c r="I62" s="261"/>
      <c r="J62" s="261"/>
      <c r="K62" s="261"/>
      <c r="L62" s="261"/>
      <c r="M62" s="261"/>
      <c r="N62" s="261"/>
      <c r="O62" s="261"/>
      <c r="P62" s="261"/>
      <c r="Q62" s="261"/>
      <c r="R62" s="261"/>
      <c r="S62" s="261"/>
      <c r="T62" s="261"/>
      <c r="U62" s="261"/>
    </row>
    <row r="63" spans="1:21" ht="31.5" customHeight="1">
      <c r="A63" s="261"/>
      <c r="B63" s="261"/>
      <c r="C63" s="261"/>
      <c r="D63" s="261"/>
      <c r="E63" s="261"/>
      <c r="F63" s="261"/>
      <c r="G63" s="261"/>
      <c r="H63" s="261"/>
      <c r="I63" s="261"/>
      <c r="J63" s="261"/>
      <c r="K63" s="261"/>
      <c r="L63" s="261"/>
      <c r="M63" s="261"/>
      <c r="N63" s="261"/>
      <c r="O63" s="261"/>
      <c r="P63" s="261"/>
      <c r="Q63" s="261"/>
      <c r="R63" s="261"/>
      <c r="S63" s="261"/>
      <c r="T63" s="261"/>
      <c r="U63" s="261"/>
    </row>
    <row r="64" spans="1:21" ht="31.5" customHeight="1">
      <c r="A64" s="261"/>
      <c r="B64" s="261"/>
      <c r="C64" s="261"/>
      <c r="D64" s="261"/>
      <c r="E64" s="261"/>
      <c r="F64" s="261"/>
      <c r="G64" s="261"/>
      <c r="H64" s="261"/>
      <c r="I64" s="261"/>
      <c r="J64" s="261"/>
      <c r="K64" s="261"/>
      <c r="L64" s="261"/>
      <c r="M64" s="261"/>
      <c r="N64" s="261"/>
      <c r="O64" s="261"/>
      <c r="P64" s="261"/>
      <c r="Q64" s="261"/>
      <c r="R64" s="261"/>
      <c r="S64" s="261"/>
      <c r="T64" s="261"/>
      <c r="U64" s="261"/>
    </row>
    <row r="65" spans="1:21" ht="31.5" customHeight="1">
      <c r="A65" s="261"/>
      <c r="B65" s="261"/>
      <c r="C65" s="261"/>
      <c r="D65" s="261"/>
      <c r="E65" s="261"/>
      <c r="F65" s="261"/>
      <c r="G65" s="261"/>
      <c r="H65" s="261"/>
      <c r="I65" s="261"/>
      <c r="J65" s="261"/>
      <c r="K65" s="261"/>
      <c r="L65" s="261"/>
      <c r="M65" s="261"/>
      <c r="N65" s="261"/>
      <c r="O65" s="261"/>
      <c r="P65" s="261"/>
      <c r="Q65" s="261"/>
      <c r="R65" s="261"/>
      <c r="S65" s="261"/>
      <c r="T65" s="261"/>
      <c r="U65" s="261"/>
    </row>
    <row r="66" spans="1:21" ht="31.5" customHeight="1">
      <c r="A66" s="261"/>
      <c r="B66" s="261"/>
      <c r="C66" s="261"/>
      <c r="D66" s="261"/>
      <c r="E66" s="261"/>
      <c r="F66" s="261"/>
      <c r="G66" s="261"/>
      <c r="H66" s="261"/>
      <c r="I66" s="261"/>
      <c r="J66" s="261"/>
      <c r="K66" s="261"/>
      <c r="L66" s="261"/>
      <c r="M66" s="261"/>
      <c r="N66" s="261"/>
      <c r="O66" s="261"/>
      <c r="P66" s="261"/>
      <c r="Q66" s="261"/>
      <c r="R66" s="261"/>
      <c r="S66" s="261"/>
      <c r="T66" s="261"/>
      <c r="U66" s="261"/>
    </row>
    <row r="67" spans="1:21" ht="31.5" customHeight="1">
      <c r="A67" s="261"/>
      <c r="B67" s="261"/>
      <c r="C67" s="261"/>
      <c r="D67" s="261"/>
      <c r="E67" s="261"/>
      <c r="F67" s="261"/>
      <c r="G67" s="261"/>
      <c r="H67" s="261"/>
      <c r="I67" s="261"/>
      <c r="J67" s="261"/>
      <c r="K67" s="261"/>
      <c r="L67" s="261"/>
      <c r="M67" s="261"/>
      <c r="N67" s="261"/>
      <c r="O67" s="261"/>
      <c r="P67" s="261"/>
      <c r="Q67" s="261"/>
      <c r="R67" s="261"/>
      <c r="S67" s="261"/>
      <c r="T67" s="261"/>
      <c r="U67" s="261"/>
    </row>
    <row r="68" spans="1:21" ht="31.5" customHeight="1">
      <c r="A68" s="261"/>
      <c r="B68" s="261"/>
      <c r="C68" s="261"/>
      <c r="D68" s="261"/>
      <c r="E68" s="261"/>
      <c r="F68" s="261"/>
      <c r="G68" s="261"/>
      <c r="H68" s="261"/>
      <c r="I68" s="261"/>
      <c r="J68" s="261"/>
      <c r="K68" s="261"/>
      <c r="L68" s="261"/>
      <c r="M68" s="261"/>
      <c r="N68" s="261"/>
      <c r="O68" s="261"/>
      <c r="P68" s="261"/>
      <c r="Q68" s="261"/>
      <c r="R68" s="261"/>
      <c r="S68" s="261"/>
      <c r="T68" s="261"/>
      <c r="U68" s="261"/>
    </row>
    <row r="69" spans="1:21" ht="31.5" customHeight="1">
      <c r="A69" s="261"/>
      <c r="B69" s="261"/>
      <c r="C69" s="261"/>
      <c r="D69" s="261"/>
      <c r="E69" s="261"/>
      <c r="F69" s="261"/>
      <c r="G69" s="261"/>
      <c r="H69" s="261"/>
      <c r="I69" s="261"/>
      <c r="J69" s="261"/>
      <c r="K69" s="261"/>
      <c r="L69" s="261"/>
      <c r="M69" s="261"/>
      <c r="N69" s="261"/>
      <c r="O69" s="261"/>
      <c r="P69" s="261"/>
      <c r="Q69" s="261"/>
      <c r="R69" s="261"/>
      <c r="S69" s="261"/>
      <c r="T69" s="261"/>
      <c r="U69" s="261"/>
    </row>
    <row r="70" spans="1:21" ht="31.5" customHeight="1">
      <c r="A70" s="261"/>
      <c r="B70" s="261"/>
      <c r="C70" s="261"/>
      <c r="D70" s="261"/>
      <c r="E70" s="261"/>
      <c r="F70" s="261"/>
      <c r="G70" s="261"/>
      <c r="H70" s="261"/>
      <c r="I70" s="261"/>
      <c r="J70" s="261"/>
      <c r="K70" s="261"/>
      <c r="L70" s="261"/>
      <c r="M70" s="261"/>
      <c r="N70" s="261"/>
      <c r="O70" s="261"/>
      <c r="P70" s="261"/>
      <c r="Q70" s="261"/>
      <c r="R70" s="261"/>
      <c r="S70" s="261"/>
      <c r="T70" s="261"/>
      <c r="U70" s="261"/>
    </row>
    <row r="71" spans="1:21" ht="31.5" customHeight="1">
      <c r="A71" s="261"/>
      <c r="B71" s="261"/>
      <c r="C71" s="261"/>
      <c r="D71" s="261"/>
      <c r="E71" s="261"/>
      <c r="F71" s="261"/>
      <c r="G71" s="261"/>
      <c r="H71" s="261"/>
      <c r="I71" s="261"/>
      <c r="J71" s="261"/>
      <c r="K71" s="261"/>
      <c r="L71" s="261"/>
      <c r="M71" s="261"/>
      <c r="N71" s="261"/>
      <c r="O71" s="261"/>
      <c r="P71" s="261"/>
      <c r="Q71" s="261"/>
      <c r="R71" s="261"/>
      <c r="S71" s="261"/>
      <c r="T71" s="261"/>
      <c r="U71" s="261"/>
    </row>
    <row r="72" spans="1:21" ht="31.5" customHeight="1">
      <c r="A72" s="261"/>
      <c r="B72" s="261"/>
      <c r="C72" s="261"/>
      <c r="D72" s="261"/>
      <c r="E72" s="261"/>
      <c r="F72" s="261"/>
      <c r="G72" s="261"/>
      <c r="H72" s="261"/>
      <c r="I72" s="261"/>
      <c r="J72" s="261"/>
      <c r="K72" s="261"/>
      <c r="L72" s="261"/>
      <c r="M72" s="261"/>
      <c r="N72" s="261"/>
      <c r="O72" s="261"/>
      <c r="P72" s="261"/>
      <c r="Q72" s="261"/>
      <c r="R72" s="261"/>
      <c r="S72" s="261"/>
      <c r="T72" s="261"/>
      <c r="U72" s="261"/>
    </row>
    <row r="73" spans="1:21" ht="31.5" customHeight="1">
      <c r="A73" s="261"/>
      <c r="B73" s="261"/>
      <c r="C73" s="261"/>
      <c r="D73" s="261"/>
      <c r="E73" s="261"/>
      <c r="F73" s="261"/>
      <c r="G73" s="261"/>
      <c r="H73" s="261"/>
      <c r="I73" s="261"/>
      <c r="J73" s="261"/>
      <c r="K73" s="261"/>
      <c r="L73" s="261"/>
      <c r="M73" s="261"/>
      <c r="N73" s="261"/>
      <c r="O73" s="261"/>
      <c r="P73" s="261"/>
      <c r="Q73" s="261"/>
      <c r="R73" s="261"/>
      <c r="S73" s="261"/>
      <c r="T73" s="261"/>
      <c r="U73" s="261"/>
    </row>
    <row r="74" spans="1:21" ht="31.5" customHeight="1">
      <c r="A74" s="261"/>
      <c r="B74" s="261"/>
      <c r="C74" s="261"/>
      <c r="D74" s="261"/>
      <c r="E74" s="261"/>
      <c r="F74" s="261"/>
      <c r="G74" s="261"/>
      <c r="H74" s="261"/>
      <c r="I74" s="261"/>
      <c r="J74" s="261"/>
      <c r="K74" s="261"/>
      <c r="L74" s="261"/>
      <c r="M74" s="261"/>
      <c r="N74" s="261"/>
      <c r="O74" s="261"/>
      <c r="P74" s="261"/>
      <c r="Q74" s="261"/>
      <c r="R74" s="261"/>
      <c r="S74" s="261"/>
      <c r="T74" s="261"/>
      <c r="U74" s="261"/>
    </row>
    <row r="75" spans="1:21" ht="31.5" customHeight="1">
      <c r="A75" s="261"/>
      <c r="B75" s="261"/>
      <c r="C75" s="261"/>
      <c r="D75" s="261"/>
      <c r="E75" s="261"/>
      <c r="F75" s="261"/>
      <c r="G75" s="261"/>
      <c r="H75" s="261"/>
      <c r="I75" s="261"/>
      <c r="J75" s="261"/>
      <c r="K75" s="261"/>
      <c r="L75" s="261"/>
      <c r="M75" s="261"/>
      <c r="N75" s="261"/>
      <c r="O75" s="261"/>
      <c r="P75" s="261"/>
      <c r="Q75" s="261"/>
      <c r="R75" s="261"/>
      <c r="S75" s="261"/>
      <c r="T75" s="261"/>
      <c r="U75" s="261"/>
    </row>
    <row r="76" spans="1:21" ht="31.5" customHeight="1">
      <c r="A76" s="261"/>
      <c r="B76" s="261"/>
      <c r="C76" s="261"/>
      <c r="D76" s="261"/>
      <c r="E76" s="261"/>
      <c r="F76" s="261"/>
      <c r="G76" s="261"/>
      <c r="H76" s="261"/>
      <c r="I76" s="261"/>
      <c r="J76" s="261"/>
      <c r="K76" s="261"/>
      <c r="L76" s="261"/>
      <c r="M76" s="261"/>
      <c r="N76" s="261"/>
      <c r="O76" s="261"/>
      <c r="P76" s="261"/>
      <c r="Q76" s="261"/>
      <c r="R76" s="261"/>
      <c r="S76" s="261"/>
      <c r="T76" s="261"/>
      <c r="U76" s="261"/>
    </row>
    <row r="77" spans="1:21" ht="31.5" customHeight="1">
      <c r="A77" s="261"/>
      <c r="B77" s="261"/>
      <c r="C77" s="261"/>
      <c r="D77" s="261"/>
      <c r="E77" s="261"/>
      <c r="F77" s="261"/>
      <c r="G77" s="261"/>
      <c r="H77" s="261"/>
      <c r="I77" s="261"/>
      <c r="J77" s="261"/>
      <c r="K77" s="261"/>
      <c r="L77" s="261"/>
      <c r="M77" s="261"/>
      <c r="N77" s="261"/>
      <c r="O77" s="261"/>
      <c r="P77" s="261"/>
      <c r="Q77" s="261"/>
      <c r="R77" s="261"/>
      <c r="S77" s="261"/>
      <c r="T77" s="261"/>
      <c r="U77" s="261"/>
    </row>
    <row r="78" spans="1:21" ht="31.5" customHeight="1">
      <c r="A78" s="261"/>
      <c r="B78" s="261"/>
      <c r="C78" s="261"/>
      <c r="D78" s="261"/>
      <c r="E78" s="261"/>
      <c r="F78" s="261"/>
      <c r="G78" s="261"/>
      <c r="H78" s="261"/>
      <c r="I78" s="261"/>
      <c r="J78" s="261"/>
      <c r="K78" s="261"/>
      <c r="L78" s="261"/>
      <c r="M78" s="261"/>
      <c r="N78" s="261"/>
      <c r="O78" s="261"/>
      <c r="P78" s="261"/>
      <c r="Q78" s="261"/>
      <c r="R78" s="261"/>
      <c r="S78" s="261"/>
      <c r="T78" s="261"/>
      <c r="U78" s="261"/>
    </row>
    <row r="79" spans="1:21" ht="31.5" customHeight="1">
      <c r="A79" s="261"/>
      <c r="B79" s="261"/>
      <c r="C79" s="261"/>
      <c r="D79" s="261"/>
      <c r="E79" s="261"/>
      <c r="F79" s="261"/>
      <c r="G79" s="261"/>
      <c r="H79" s="261"/>
      <c r="I79" s="261"/>
      <c r="J79" s="261"/>
      <c r="K79" s="261"/>
      <c r="L79" s="261"/>
      <c r="M79" s="261"/>
      <c r="N79" s="261"/>
      <c r="O79" s="261"/>
      <c r="P79" s="261"/>
      <c r="Q79" s="261"/>
      <c r="R79" s="261"/>
      <c r="S79" s="261"/>
      <c r="T79" s="261"/>
      <c r="U79" s="261"/>
    </row>
    <row r="80" spans="1:21" ht="31.5" customHeight="1">
      <c r="A80" s="261"/>
      <c r="B80" s="261"/>
      <c r="C80" s="261"/>
      <c r="D80" s="261"/>
      <c r="E80" s="261"/>
      <c r="F80" s="261"/>
      <c r="G80" s="261"/>
      <c r="H80" s="261"/>
      <c r="I80" s="261"/>
      <c r="J80" s="261"/>
      <c r="K80" s="261"/>
      <c r="L80" s="261"/>
      <c r="M80" s="261"/>
      <c r="N80" s="261"/>
      <c r="O80" s="261"/>
      <c r="P80" s="261"/>
      <c r="Q80" s="261"/>
      <c r="R80" s="261"/>
      <c r="S80" s="261"/>
      <c r="T80" s="261"/>
      <c r="U80" s="261"/>
    </row>
    <row r="81" spans="1:21" ht="31.5" customHeight="1">
      <c r="A81" s="261"/>
      <c r="B81" s="261"/>
      <c r="C81" s="261"/>
      <c r="D81" s="261"/>
      <c r="E81" s="261"/>
      <c r="F81" s="261"/>
      <c r="G81" s="261"/>
      <c r="H81" s="261"/>
      <c r="I81" s="261"/>
      <c r="J81" s="261"/>
      <c r="K81" s="261"/>
      <c r="L81" s="261"/>
      <c r="M81" s="261"/>
      <c r="N81" s="261"/>
      <c r="O81" s="261"/>
      <c r="P81" s="261"/>
      <c r="Q81" s="261"/>
      <c r="R81" s="261"/>
      <c r="S81" s="261"/>
      <c r="T81" s="261"/>
      <c r="U81" s="261"/>
    </row>
    <row r="82" spans="1:21" ht="31.5" customHeight="1">
      <c r="A82" s="261"/>
      <c r="B82" s="261"/>
      <c r="C82" s="261"/>
      <c r="D82" s="261"/>
      <c r="E82" s="261"/>
      <c r="F82" s="261"/>
      <c r="G82" s="261"/>
      <c r="H82" s="261"/>
      <c r="I82" s="261"/>
      <c r="J82" s="261"/>
      <c r="K82" s="261"/>
      <c r="L82" s="261"/>
      <c r="M82" s="261"/>
      <c r="N82" s="261"/>
      <c r="O82" s="261"/>
      <c r="P82" s="261"/>
      <c r="Q82" s="261"/>
      <c r="R82" s="261"/>
      <c r="S82" s="261"/>
      <c r="T82" s="261"/>
      <c r="U82" s="261"/>
    </row>
    <row r="83" spans="1:21" ht="31.5" customHeight="1">
      <c r="A83" s="261"/>
      <c r="B83" s="261"/>
      <c r="C83" s="261"/>
      <c r="D83" s="261"/>
      <c r="E83" s="261"/>
      <c r="F83" s="261"/>
      <c r="G83" s="261"/>
      <c r="H83" s="261"/>
      <c r="I83" s="261"/>
      <c r="J83" s="261"/>
      <c r="K83" s="261"/>
      <c r="L83" s="261"/>
      <c r="M83" s="261"/>
      <c r="N83" s="261"/>
      <c r="O83" s="261"/>
      <c r="P83" s="261"/>
      <c r="Q83" s="261"/>
      <c r="R83" s="261"/>
      <c r="S83" s="261"/>
      <c r="T83" s="261"/>
      <c r="U83" s="261"/>
    </row>
    <row r="84" spans="1:21" ht="31.5" customHeight="1">
      <c r="A84" s="261"/>
      <c r="B84" s="261"/>
      <c r="C84" s="261"/>
      <c r="D84" s="261"/>
      <c r="E84" s="261"/>
      <c r="F84" s="261"/>
      <c r="G84" s="261"/>
      <c r="H84" s="261"/>
      <c r="I84" s="261"/>
      <c r="J84" s="261"/>
      <c r="K84" s="261"/>
      <c r="L84" s="261"/>
      <c r="M84" s="261"/>
      <c r="N84" s="261"/>
      <c r="O84" s="261"/>
      <c r="P84" s="261"/>
      <c r="Q84" s="261"/>
      <c r="R84" s="261"/>
      <c r="S84" s="261"/>
      <c r="T84" s="261"/>
      <c r="U84" s="261"/>
    </row>
    <row r="85" spans="1:21" ht="31.5" customHeight="1">
      <c r="A85" s="261"/>
      <c r="B85" s="261"/>
      <c r="C85" s="261"/>
      <c r="D85" s="261"/>
      <c r="E85" s="261"/>
      <c r="F85" s="261"/>
      <c r="G85" s="261"/>
      <c r="H85" s="261"/>
      <c r="I85" s="261"/>
      <c r="J85" s="261"/>
      <c r="K85" s="261"/>
      <c r="L85" s="261"/>
      <c r="M85" s="261"/>
      <c r="N85" s="261"/>
      <c r="O85" s="261"/>
      <c r="P85" s="261"/>
      <c r="Q85" s="261"/>
      <c r="R85" s="261"/>
      <c r="S85" s="261"/>
      <c r="T85" s="261"/>
      <c r="U85" s="261"/>
    </row>
    <row r="86" spans="1:21" ht="31.5" customHeight="1">
      <c r="A86" s="261"/>
      <c r="B86" s="261"/>
      <c r="C86" s="261"/>
      <c r="D86" s="261"/>
      <c r="E86" s="261"/>
      <c r="F86" s="261"/>
      <c r="G86" s="261"/>
      <c r="H86" s="261"/>
      <c r="I86" s="261"/>
      <c r="J86" s="261"/>
      <c r="K86" s="261"/>
      <c r="L86" s="261"/>
      <c r="M86" s="261"/>
      <c r="N86" s="261"/>
      <c r="O86" s="261"/>
      <c r="P86" s="261"/>
      <c r="Q86" s="261"/>
      <c r="R86" s="261"/>
      <c r="S86" s="261"/>
      <c r="T86" s="261"/>
      <c r="U86" s="261"/>
    </row>
    <row r="87" spans="1:21" ht="31.5" customHeight="1">
      <c r="A87" s="261"/>
      <c r="B87" s="261"/>
      <c r="C87" s="261"/>
      <c r="D87" s="261"/>
      <c r="E87" s="261"/>
      <c r="F87" s="261"/>
      <c r="G87" s="261"/>
      <c r="H87" s="261"/>
      <c r="I87" s="261"/>
      <c r="J87" s="261"/>
      <c r="K87" s="261"/>
      <c r="L87" s="261"/>
      <c r="M87" s="261"/>
      <c r="N87" s="261"/>
      <c r="O87" s="261"/>
      <c r="P87" s="261"/>
      <c r="Q87" s="261"/>
      <c r="R87" s="261"/>
      <c r="S87" s="261"/>
      <c r="T87" s="261"/>
      <c r="U87" s="261"/>
    </row>
    <row r="88" spans="1:21" ht="31.5" customHeight="1">
      <c r="A88" s="261"/>
      <c r="B88" s="261"/>
      <c r="C88" s="261"/>
      <c r="D88" s="261"/>
      <c r="E88" s="261"/>
      <c r="F88" s="261"/>
      <c r="G88" s="261"/>
      <c r="H88" s="261"/>
      <c r="I88" s="261"/>
      <c r="J88" s="261"/>
      <c r="K88" s="261"/>
      <c r="L88" s="261"/>
      <c r="M88" s="261"/>
      <c r="N88" s="261"/>
      <c r="O88" s="261"/>
      <c r="P88" s="261"/>
      <c r="Q88" s="261"/>
      <c r="R88" s="261"/>
      <c r="S88" s="261"/>
      <c r="T88" s="261"/>
      <c r="U88" s="261"/>
    </row>
    <row r="89" spans="1:21" ht="31.5" customHeight="1">
      <c r="A89" s="261"/>
      <c r="B89" s="261"/>
      <c r="C89" s="261"/>
      <c r="D89" s="261"/>
      <c r="E89" s="261"/>
      <c r="F89" s="261"/>
      <c r="G89" s="261"/>
      <c r="H89" s="261"/>
      <c r="I89" s="261"/>
      <c r="J89" s="261"/>
      <c r="K89" s="261"/>
      <c r="L89" s="261"/>
      <c r="M89" s="261"/>
      <c r="N89" s="261"/>
      <c r="O89" s="261"/>
      <c r="P89" s="261"/>
      <c r="Q89" s="261"/>
      <c r="R89" s="261"/>
      <c r="S89" s="261"/>
      <c r="T89" s="261"/>
      <c r="U89" s="261"/>
    </row>
    <row r="90" spans="1:21" ht="31.5" customHeight="1">
      <c r="A90" s="261"/>
      <c r="B90" s="261"/>
      <c r="C90" s="261"/>
      <c r="D90" s="261"/>
      <c r="E90" s="261"/>
      <c r="F90" s="261"/>
      <c r="G90" s="261"/>
      <c r="H90" s="261"/>
      <c r="I90" s="261"/>
      <c r="J90" s="261"/>
      <c r="K90" s="261"/>
      <c r="L90" s="261"/>
      <c r="M90" s="261"/>
      <c r="N90" s="261"/>
      <c r="O90" s="261"/>
      <c r="P90" s="261"/>
      <c r="Q90" s="261"/>
      <c r="R90" s="261"/>
      <c r="S90" s="261"/>
      <c r="T90" s="261"/>
      <c r="U90" s="261"/>
    </row>
    <row r="91" spans="1:21" ht="31.5" customHeight="1">
      <c r="A91" s="261"/>
      <c r="B91" s="261"/>
      <c r="C91" s="261"/>
      <c r="D91" s="261"/>
      <c r="E91" s="261"/>
      <c r="F91" s="261"/>
      <c r="G91" s="261"/>
      <c r="H91" s="261"/>
      <c r="I91" s="261"/>
      <c r="J91" s="261"/>
      <c r="K91" s="261"/>
      <c r="L91" s="261"/>
      <c r="M91" s="261"/>
      <c r="N91" s="261"/>
      <c r="O91" s="261"/>
      <c r="P91" s="261"/>
      <c r="Q91" s="261"/>
      <c r="R91" s="261"/>
      <c r="S91" s="261"/>
      <c r="T91" s="261"/>
      <c r="U91" s="261"/>
    </row>
    <row r="92" spans="1:21" ht="31.5" customHeight="1">
      <c r="A92" s="261"/>
      <c r="B92" s="261"/>
      <c r="C92" s="261"/>
      <c r="D92" s="261"/>
      <c r="E92" s="261"/>
      <c r="F92" s="261"/>
      <c r="G92" s="261"/>
      <c r="H92" s="261"/>
      <c r="I92" s="261"/>
      <c r="J92" s="261"/>
      <c r="K92" s="261"/>
      <c r="L92" s="261"/>
      <c r="M92" s="261"/>
      <c r="N92" s="261"/>
      <c r="O92" s="261"/>
      <c r="P92" s="261"/>
      <c r="Q92" s="261"/>
      <c r="R92" s="261"/>
      <c r="S92" s="261"/>
      <c r="T92" s="261"/>
      <c r="U92" s="261"/>
    </row>
    <row r="93" spans="1:21" ht="31.5" customHeight="1">
      <c r="A93" s="261"/>
      <c r="B93" s="261"/>
      <c r="C93" s="261"/>
      <c r="D93" s="261"/>
      <c r="E93" s="261"/>
      <c r="F93" s="261"/>
      <c r="G93" s="261"/>
      <c r="H93" s="261"/>
      <c r="I93" s="261"/>
      <c r="J93" s="261"/>
      <c r="K93" s="261"/>
      <c r="L93" s="261"/>
      <c r="M93" s="261"/>
      <c r="N93" s="261"/>
      <c r="O93" s="261"/>
      <c r="P93" s="261"/>
      <c r="Q93" s="261"/>
      <c r="R93" s="261"/>
      <c r="S93" s="261"/>
      <c r="T93" s="261"/>
      <c r="U93" s="261"/>
    </row>
    <row r="94" spans="1:21" ht="31.5" customHeight="1">
      <c r="A94" s="261"/>
      <c r="B94" s="261"/>
      <c r="C94" s="261"/>
      <c r="D94" s="261"/>
      <c r="E94" s="261"/>
      <c r="F94" s="261"/>
      <c r="G94" s="261"/>
      <c r="H94" s="261"/>
      <c r="I94" s="261"/>
      <c r="J94" s="261"/>
      <c r="K94" s="261"/>
      <c r="L94" s="261"/>
      <c r="M94" s="261"/>
      <c r="N94" s="261"/>
      <c r="O94" s="261"/>
      <c r="P94" s="261"/>
      <c r="Q94" s="261"/>
      <c r="R94" s="261"/>
      <c r="S94" s="261"/>
      <c r="T94" s="261"/>
      <c r="U94" s="261"/>
    </row>
    <row r="95" spans="1:21" ht="31.5" customHeight="1">
      <c r="A95" s="261"/>
      <c r="B95" s="261"/>
      <c r="C95" s="261"/>
      <c r="D95" s="261"/>
      <c r="E95" s="261"/>
      <c r="F95" s="261"/>
      <c r="G95" s="261"/>
      <c r="H95" s="261"/>
      <c r="I95" s="261"/>
      <c r="J95" s="261"/>
      <c r="K95" s="261"/>
      <c r="L95" s="261"/>
      <c r="M95" s="261"/>
      <c r="N95" s="261"/>
      <c r="O95" s="261"/>
      <c r="P95" s="261"/>
      <c r="Q95" s="261"/>
      <c r="R95" s="261"/>
      <c r="S95" s="261"/>
      <c r="T95" s="261"/>
      <c r="U95" s="261"/>
    </row>
    <row r="96" spans="1:21" ht="31.5" customHeight="1">
      <c r="A96" s="261"/>
      <c r="B96" s="261"/>
      <c r="C96" s="261"/>
      <c r="D96" s="261"/>
      <c r="E96" s="261"/>
      <c r="F96" s="261"/>
      <c r="G96" s="261"/>
      <c r="H96" s="261"/>
      <c r="I96" s="261"/>
      <c r="J96" s="261"/>
      <c r="K96" s="261"/>
      <c r="L96" s="261"/>
      <c r="M96" s="261"/>
      <c r="N96" s="261"/>
      <c r="O96" s="261"/>
      <c r="P96" s="261"/>
      <c r="Q96" s="261"/>
      <c r="R96" s="261"/>
      <c r="S96" s="261"/>
      <c r="T96" s="261"/>
      <c r="U96" s="261"/>
    </row>
    <row r="97" spans="1:21" ht="31.5" customHeight="1">
      <c r="A97" s="261"/>
      <c r="B97" s="261"/>
      <c r="C97" s="261"/>
      <c r="D97" s="261"/>
      <c r="E97" s="261"/>
      <c r="F97" s="261"/>
      <c r="G97" s="261"/>
      <c r="H97" s="261"/>
      <c r="I97" s="261"/>
      <c r="J97" s="261"/>
      <c r="K97" s="261"/>
      <c r="L97" s="261"/>
      <c r="M97" s="261"/>
      <c r="N97" s="261"/>
      <c r="O97" s="261"/>
      <c r="P97" s="261"/>
      <c r="Q97" s="261"/>
      <c r="R97" s="261"/>
      <c r="S97" s="261"/>
      <c r="T97" s="261"/>
      <c r="U97" s="261"/>
    </row>
    <row r="98" spans="1:21" ht="31.5" customHeight="1">
      <c r="A98" s="261"/>
      <c r="B98" s="261"/>
      <c r="C98" s="261"/>
      <c r="D98" s="261"/>
      <c r="E98" s="261"/>
      <c r="F98" s="261"/>
      <c r="G98" s="261"/>
      <c r="H98" s="261"/>
      <c r="I98" s="261"/>
      <c r="J98" s="261"/>
      <c r="K98" s="261"/>
      <c r="L98" s="261"/>
      <c r="M98" s="261"/>
      <c r="N98" s="261"/>
      <c r="O98" s="261"/>
      <c r="P98" s="261"/>
      <c r="Q98" s="261"/>
      <c r="R98" s="261"/>
      <c r="S98" s="261"/>
      <c r="T98" s="261"/>
      <c r="U98" s="261"/>
    </row>
    <row r="99" spans="1:21" ht="31.5" customHeight="1">
      <c r="A99" s="261"/>
      <c r="B99" s="261"/>
      <c r="C99" s="261"/>
      <c r="D99" s="261"/>
      <c r="E99" s="261"/>
      <c r="F99" s="261"/>
      <c r="G99" s="261"/>
      <c r="H99" s="261"/>
      <c r="I99" s="261"/>
      <c r="J99" s="261"/>
      <c r="K99" s="261"/>
      <c r="L99" s="261"/>
      <c r="M99" s="261"/>
      <c r="N99" s="261"/>
      <c r="O99" s="261"/>
      <c r="P99" s="261"/>
      <c r="Q99" s="261"/>
      <c r="R99" s="261"/>
      <c r="S99" s="261"/>
      <c r="T99" s="261"/>
      <c r="U99" s="261"/>
    </row>
    <row r="100" spans="1:21" ht="31.5" customHeight="1">
      <c r="A100" s="261"/>
      <c r="B100" s="261"/>
      <c r="C100" s="261"/>
      <c r="D100" s="261"/>
      <c r="E100" s="261"/>
      <c r="F100" s="261"/>
      <c r="G100" s="261"/>
      <c r="H100" s="261"/>
      <c r="I100" s="261"/>
      <c r="J100" s="261"/>
      <c r="K100" s="261"/>
      <c r="L100" s="261"/>
      <c r="M100" s="261"/>
      <c r="N100" s="261"/>
      <c r="O100" s="261"/>
      <c r="P100" s="261"/>
      <c r="Q100" s="261"/>
      <c r="R100" s="261"/>
      <c r="S100" s="261"/>
      <c r="T100" s="261"/>
      <c r="U100" s="261"/>
    </row>
    <row r="101" spans="1:21" ht="31.5" customHeight="1">
      <c r="A101" s="261"/>
      <c r="B101" s="261"/>
      <c r="C101" s="261"/>
      <c r="D101" s="261"/>
      <c r="E101" s="261"/>
      <c r="F101" s="261"/>
      <c r="G101" s="261"/>
      <c r="H101" s="261"/>
      <c r="I101" s="261"/>
      <c r="J101" s="261"/>
      <c r="K101" s="261"/>
      <c r="L101" s="261"/>
      <c r="M101" s="261"/>
      <c r="N101" s="261"/>
      <c r="O101" s="261"/>
      <c r="P101" s="261"/>
      <c r="Q101" s="261"/>
      <c r="R101" s="261"/>
      <c r="S101" s="261"/>
      <c r="T101" s="261"/>
      <c r="U101" s="261"/>
    </row>
    <row r="102" spans="1:21" ht="31.5" customHeight="1">
      <c r="A102" s="261"/>
      <c r="B102" s="261"/>
      <c r="C102" s="261"/>
      <c r="D102" s="261"/>
      <c r="E102" s="261"/>
      <c r="F102" s="261"/>
      <c r="G102" s="261"/>
      <c r="H102" s="261"/>
      <c r="I102" s="261"/>
      <c r="J102" s="261"/>
      <c r="K102" s="261"/>
      <c r="L102" s="261"/>
      <c r="M102" s="261"/>
      <c r="N102" s="261"/>
      <c r="O102" s="261"/>
      <c r="P102" s="261"/>
      <c r="Q102" s="261"/>
      <c r="R102" s="261"/>
      <c r="S102" s="261"/>
      <c r="T102" s="261"/>
      <c r="U102" s="261"/>
    </row>
    <row r="103" spans="1:21" ht="31.5" customHeight="1">
      <c r="A103" s="261"/>
      <c r="B103" s="261"/>
      <c r="C103" s="261"/>
      <c r="D103" s="261"/>
      <c r="E103" s="261"/>
      <c r="F103" s="261"/>
      <c r="G103" s="261"/>
      <c r="H103" s="261"/>
      <c r="I103" s="261"/>
      <c r="J103" s="261"/>
      <c r="K103" s="261"/>
      <c r="L103" s="261"/>
      <c r="M103" s="261"/>
      <c r="N103" s="261"/>
      <c r="O103" s="261"/>
      <c r="P103" s="261"/>
      <c r="Q103" s="261"/>
      <c r="R103" s="261"/>
      <c r="S103" s="261"/>
      <c r="T103" s="261"/>
      <c r="U103" s="261"/>
    </row>
    <row r="104" spans="1:21" ht="31.5" customHeight="1">
      <c r="A104" s="261"/>
      <c r="B104" s="261"/>
      <c r="C104" s="261"/>
      <c r="D104" s="261"/>
      <c r="E104" s="261"/>
      <c r="F104" s="261"/>
      <c r="G104" s="261"/>
      <c r="H104" s="261"/>
      <c r="I104" s="261"/>
      <c r="J104" s="261"/>
      <c r="K104" s="261"/>
      <c r="L104" s="261"/>
      <c r="M104" s="261"/>
      <c r="N104" s="261"/>
      <c r="O104" s="261"/>
      <c r="P104" s="261"/>
      <c r="Q104" s="261"/>
      <c r="R104" s="261"/>
      <c r="S104" s="261"/>
      <c r="T104" s="261"/>
      <c r="U104" s="261"/>
    </row>
    <row r="105" spans="1:21" ht="31.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row>
    <row r="106" spans="1:21" ht="31.5" customHeight="1">
      <c r="A106" s="261"/>
      <c r="B106" s="261"/>
      <c r="C106" s="261"/>
      <c r="D106" s="261"/>
      <c r="E106" s="261"/>
      <c r="F106" s="261"/>
      <c r="G106" s="261"/>
      <c r="H106" s="261"/>
      <c r="I106" s="261"/>
      <c r="J106" s="261"/>
      <c r="K106" s="261"/>
      <c r="L106" s="261"/>
      <c r="M106" s="261"/>
      <c r="N106" s="261"/>
      <c r="O106" s="261"/>
      <c r="P106" s="261"/>
      <c r="Q106" s="261"/>
      <c r="R106" s="261"/>
      <c r="S106" s="261"/>
      <c r="T106" s="261"/>
      <c r="U106" s="261"/>
    </row>
    <row r="107" spans="1:21" ht="31.5" customHeight="1">
      <c r="A107" s="261"/>
      <c r="B107" s="261"/>
      <c r="C107" s="261"/>
      <c r="D107" s="261"/>
      <c r="E107" s="261"/>
      <c r="F107" s="261"/>
      <c r="G107" s="261"/>
      <c r="H107" s="261"/>
      <c r="I107" s="261"/>
      <c r="J107" s="261"/>
      <c r="K107" s="261"/>
      <c r="L107" s="261"/>
      <c r="M107" s="261"/>
      <c r="N107" s="261"/>
      <c r="O107" s="261"/>
      <c r="P107" s="261"/>
      <c r="Q107" s="261"/>
      <c r="R107" s="261"/>
      <c r="S107" s="261"/>
      <c r="T107" s="261"/>
      <c r="U107" s="261"/>
    </row>
    <row r="108" spans="1:21" ht="31.5" customHeight="1">
      <c r="A108" s="261"/>
      <c r="B108" s="261"/>
      <c r="C108" s="261"/>
      <c r="D108" s="261"/>
      <c r="E108" s="261"/>
      <c r="F108" s="261"/>
      <c r="G108" s="261"/>
      <c r="H108" s="261"/>
      <c r="I108" s="261"/>
      <c r="J108" s="261"/>
      <c r="K108" s="261"/>
      <c r="L108" s="261"/>
      <c r="M108" s="261"/>
      <c r="N108" s="261"/>
      <c r="O108" s="261"/>
      <c r="P108" s="261"/>
      <c r="Q108" s="261"/>
      <c r="R108" s="261"/>
      <c r="S108" s="261"/>
      <c r="T108" s="261"/>
      <c r="U108" s="261"/>
    </row>
    <row r="109" spans="1:21" ht="31.5" customHeight="1">
      <c r="A109" s="261"/>
      <c r="B109" s="261"/>
      <c r="C109" s="261"/>
      <c r="D109" s="261"/>
      <c r="E109" s="261"/>
      <c r="F109" s="261"/>
      <c r="G109" s="261"/>
      <c r="H109" s="261"/>
      <c r="I109" s="261"/>
      <c r="J109" s="261"/>
      <c r="K109" s="261"/>
      <c r="L109" s="261"/>
      <c r="M109" s="261"/>
      <c r="N109" s="261"/>
      <c r="O109" s="261"/>
      <c r="P109" s="261"/>
      <c r="Q109" s="261"/>
      <c r="R109" s="261"/>
      <c r="S109" s="261"/>
      <c r="T109" s="261"/>
      <c r="U109" s="261"/>
    </row>
    <row r="110" spans="1:21" ht="31.5" customHeight="1">
      <c r="A110" s="261"/>
      <c r="B110" s="261"/>
      <c r="C110" s="261"/>
      <c r="D110" s="261"/>
      <c r="E110" s="261"/>
      <c r="F110" s="261"/>
      <c r="G110" s="261"/>
      <c r="H110" s="261"/>
      <c r="I110" s="261"/>
      <c r="J110" s="261"/>
      <c r="K110" s="261"/>
      <c r="L110" s="261"/>
      <c r="M110" s="261"/>
      <c r="N110" s="261"/>
      <c r="O110" s="261"/>
      <c r="P110" s="261"/>
      <c r="Q110" s="261"/>
      <c r="R110" s="261"/>
      <c r="S110" s="261"/>
      <c r="T110" s="261"/>
      <c r="U110" s="261"/>
    </row>
    <row r="111" spans="1:21" ht="31.5" customHeight="1">
      <c r="A111" s="261"/>
      <c r="B111" s="261"/>
      <c r="C111" s="261"/>
      <c r="D111" s="261"/>
      <c r="E111" s="261"/>
      <c r="F111" s="261"/>
      <c r="G111" s="261"/>
      <c r="H111" s="261"/>
      <c r="I111" s="261"/>
      <c r="J111" s="261"/>
      <c r="K111" s="261"/>
      <c r="L111" s="261"/>
      <c r="M111" s="261"/>
      <c r="N111" s="261"/>
      <c r="O111" s="261"/>
      <c r="P111" s="261"/>
      <c r="Q111" s="261"/>
      <c r="R111" s="261"/>
      <c r="S111" s="261"/>
      <c r="T111" s="261"/>
      <c r="U111" s="261"/>
    </row>
    <row r="112" spans="1:21" ht="31.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row>
    <row r="113" spans="1:21" ht="31.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row>
    <row r="114" spans="1:21" ht="31.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row>
    <row r="115" spans="1:21" ht="31.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row>
    <row r="116" spans="1:21" ht="31.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row>
    <row r="117" spans="1:21" ht="31.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row>
    <row r="118" spans="1:21" ht="31.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row>
    <row r="119" spans="1:21" ht="31.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row>
    <row r="120" spans="1:21" ht="31.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row>
    <row r="121" spans="1:21" ht="31.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row>
    <row r="122" spans="1:21" ht="31.5"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row>
    <row r="123" spans="1:21" ht="31.5"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row>
    <row r="124" spans="1:21" ht="31.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row>
    <row r="125" spans="1:21" ht="31.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row>
    <row r="126" spans="1:21" ht="31.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row>
    <row r="127" spans="1:21" ht="31.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row>
    <row r="128" spans="1:21" ht="31.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row>
    <row r="129" spans="1:21" ht="31.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row>
    <row r="130" spans="1:21" ht="31.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row>
    <row r="131" spans="1:21" ht="31.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row>
    <row r="132" spans="1:21" ht="31.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row>
    <row r="133" spans="1:21" ht="31.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row>
    <row r="134" spans="1:21" ht="31.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row>
    <row r="135" spans="1:21" ht="31.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row>
    <row r="136" spans="1:21" ht="31.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row>
    <row r="137" spans="1:21" ht="31.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row>
    <row r="138" spans="1:21" ht="31.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row>
    <row r="139" spans="1:21" ht="31.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row>
    <row r="140" spans="1:21" ht="31.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row>
    <row r="141" spans="1:21" ht="31.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row>
    <row r="142" spans="1:21" ht="31.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row>
    <row r="143" spans="1:21" ht="31.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row>
    <row r="144" spans="1:21" ht="31.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row>
    <row r="145" spans="1:21" ht="31.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row>
    <row r="146" spans="1:21" ht="31.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row>
    <row r="147" spans="1:21" ht="31.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row>
    <row r="148" spans="1:21" ht="31.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row>
    <row r="149" spans="1:21" ht="31.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row>
    <row r="150" spans="1:21" ht="31.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row>
    <row r="151" spans="1:21" ht="31.5"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row>
    <row r="152" spans="1:21" ht="31.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row>
    <row r="153" spans="1:21" ht="31.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row>
    <row r="154" spans="1:21" ht="31.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row>
    <row r="155" spans="1:21" ht="31.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row>
    <row r="156" spans="1:21" ht="31.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row>
    <row r="157" spans="1:21" ht="31.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row>
    <row r="158" spans="1:21" ht="31.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row>
    <row r="159" spans="1:21" ht="31.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row>
    <row r="160" spans="1:21" ht="31.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row>
    <row r="161" spans="1:21" ht="31.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row>
    <row r="162" spans="1:21" ht="31.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row>
    <row r="163" spans="1:21" ht="31.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row>
    <row r="164" spans="1:21" ht="31.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row>
    <row r="165" spans="1:21" ht="31.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row>
    <row r="166" spans="1:21" ht="31.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row>
    <row r="167" spans="1:21" ht="31.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row>
    <row r="168" spans="1:21" ht="31.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row>
    <row r="169" spans="1:21" ht="31.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row>
    <row r="170" spans="1:21" ht="31.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row>
    <row r="171" spans="1:21" ht="31.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row>
    <row r="172" spans="1:21" ht="31.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row>
    <row r="173" spans="1:21" ht="31.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row>
    <row r="174" spans="1:21" ht="31.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row>
    <row r="175" spans="1:21" ht="31.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row>
    <row r="176" spans="1:21" ht="31.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row>
    <row r="177" spans="1:21" ht="31.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row>
    <row r="178" spans="1:21" ht="31.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row>
    <row r="179" spans="1:21" ht="31.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row>
    <row r="180" spans="1:21" ht="31.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row>
    <row r="181" spans="1:21" ht="31.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row>
    <row r="182" spans="1:21" ht="31.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row>
    <row r="183" spans="1:21" ht="31.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row>
    <row r="184" spans="1:21" ht="31.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row>
    <row r="185" spans="1:21" ht="31.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row>
    <row r="186" spans="1:21" ht="31.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row>
    <row r="187" spans="1:21" ht="31.5"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row>
    <row r="188" spans="1:21" ht="31.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row>
    <row r="189" spans="1:21" ht="31.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row>
    <row r="190" spans="1:21" ht="31.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row>
    <row r="191" spans="1:21" ht="31.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row>
    <row r="192" spans="1:21" ht="31.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row>
    <row r="193" spans="1:21" ht="31.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row>
    <row r="194" spans="1:21" ht="31.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row>
    <row r="195" spans="1:21" ht="31.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row>
    <row r="196" spans="1:21" ht="31.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row>
    <row r="197" spans="1:21" ht="31.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row>
    <row r="198" spans="1:21" ht="31.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row>
    <row r="199" spans="1:21" ht="31.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row>
    <row r="200" spans="1:21" ht="31.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row>
    <row r="201" spans="1:21" ht="31.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row>
    <row r="202" spans="1:21" ht="31.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row>
    <row r="203" spans="1:21" ht="31.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row>
    <row r="204" spans="1:21" ht="31.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row>
    <row r="205" spans="1:21" ht="31.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row>
    <row r="206" spans="1:21" ht="31.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row>
    <row r="207" spans="1:21" ht="31.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row>
    <row r="208" spans="1:21" ht="31.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row>
    <row r="209" spans="1:21" ht="31.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row>
    <row r="210" spans="1:21" ht="31.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row>
    <row r="211" spans="1:21" ht="31.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row>
    <row r="212" spans="1:21" ht="31.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row>
    <row r="213" spans="1:21" ht="31.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row>
    <row r="214" spans="1:21" ht="31.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row>
    <row r="215" spans="1:21" ht="31.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row>
    <row r="216" spans="1:21" ht="31.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row>
    <row r="217" spans="1:21" ht="31.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row>
    <row r="218" spans="1:21" ht="31.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row>
    <row r="219" spans="1:21" ht="31.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row>
    <row r="220" spans="1:21" ht="31.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row>
    <row r="221" spans="1:21" ht="31.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row>
    <row r="222" spans="1:21" ht="31.5"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row>
    <row r="223" spans="1:21" ht="31.5"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row>
    <row r="224" spans="1:21" ht="31.5"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row>
    <row r="225" spans="1:21" ht="31.5"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row>
    <row r="226" spans="1:21" ht="31.5"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row>
    <row r="227" spans="1:21" ht="31.5"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row>
    <row r="228" spans="1:21" ht="31.5"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row>
    <row r="229" spans="1:21" ht="31.5"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row>
    <row r="230" spans="1:21" ht="31.5"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row>
    <row r="231" spans="1:21" ht="31.5"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row>
    <row r="232" spans="1:21" ht="31.5"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row>
    <row r="233" spans="1:21" ht="31.5"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row>
    <row r="234" spans="1:21" ht="31.5"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row>
    <row r="235" spans="1:21" ht="31.5"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row>
    <row r="236" spans="1:21" ht="31.5"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row>
    <row r="237" spans="1:21" ht="31.5"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row>
    <row r="238" spans="1:21" ht="31.5" customHeight="1">
      <c r="A238" s="261"/>
      <c r="B238" s="261"/>
      <c r="C238" s="261"/>
      <c r="D238" s="261"/>
      <c r="E238" s="261"/>
      <c r="F238" s="261"/>
      <c r="G238" s="261"/>
      <c r="H238" s="261"/>
      <c r="I238" s="261"/>
      <c r="J238" s="261"/>
      <c r="K238" s="261"/>
      <c r="L238" s="261"/>
      <c r="M238" s="261"/>
      <c r="N238" s="261"/>
      <c r="O238" s="261"/>
      <c r="P238" s="261"/>
      <c r="Q238" s="261"/>
      <c r="R238" s="261"/>
      <c r="S238" s="261"/>
      <c r="T238" s="261"/>
      <c r="U238" s="261"/>
    </row>
    <row r="239" spans="1:21" ht="31.5"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row>
    <row r="240" spans="1:21" ht="31.5"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row>
    <row r="241" spans="1:21" ht="31.5"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row>
    <row r="242" spans="1:21" ht="31.5"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row>
    <row r="243" spans="1:21" ht="31.5"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row>
    <row r="244" spans="1:21" ht="31.5"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row>
    <row r="245" spans="1:21" ht="31.5"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row>
    <row r="246" spans="1:21" ht="31.5"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row>
    <row r="247" spans="1:21" ht="31.5"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row>
    <row r="248" spans="1:21" ht="31.5"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row>
    <row r="249" spans="1:21" ht="31.5"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row>
    <row r="250" spans="1:21" ht="31.5"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row>
    <row r="251" spans="1:21" ht="31.5"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row>
    <row r="252" spans="1:21" ht="31.5"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row>
    <row r="257" s="262" customFormat="1" ht="31.5" customHeight="1"/>
    <row r="258" s="262" customFormat="1" ht="31.5" customHeight="1"/>
    <row r="259" s="262" customFormat="1" ht="31.5" customHeight="1"/>
    <row r="260" s="262" customFormat="1" ht="31.5" customHeight="1"/>
    <row r="261" s="262" customFormat="1" ht="31.5" customHeight="1"/>
    <row r="262" s="262" customFormat="1" ht="31.5" customHeight="1"/>
    <row r="263" s="262" customFormat="1" ht="31.5" customHeight="1"/>
    <row r="264" s="262" customFormat="1" ht="31.5" customHeight="1"/>
    <row r="265" s="262" customFormat="1" ht="31.5" customHeight="1"/>
    <row r="266" s="262" customFormat="1" ht="31.5" customHeight="1"/>
    <row r="267" s="262" customFormat="1" ht="31.5" customHeight="1"/>
    <row r="268" s="262" customFormat="1" ht="31.5" customHeight="1"/>
    <row r="269" s="262" customFormat="1" ht="31.5" customHeight="1"/>
    <row r="270" s="262" customFormat="1" ht="31.5" customHeight="1"/>
    <row r="271" s="262" customFormat="1" ht="31.5" customHeight="1"/>
    <row r="272" s="262" customFormat="1" ht="31.5" customHeight="1"/>
    <row r="273" s="262" customFormat="1" ht="31.5" customHeight="1"/>
    <row r="274" s="262" customFormat="1" ht="31.5" customHeight="1"/>
    <row r="275" s="262" customFormat="1" ht="31.5" customHeight="1"/>
    <row r="276" s="262" customFormat="1" ht="31.5" customHeight="1"/>
    <row r="277" s="262" customFormat="1" ht="31.5" customHeight="1"/>
    <row r="278" s="262" customFormat="1" ht="31.5" customHeight="1"/>
    <row r="279" s="262" customFormat="1" ht="31.5" customHeight="1"/>
    <row r="280" s="262" customFormat="1" ht="31.5" customHeight="1"/>
    <row r="281" s="262" customFormat="1" ht="31.5" customHeight="1"/>
    <row r="282" s="262" customFormat="1" ht="31.5" customHeight="1"/>
    <row r="283" s="262" customFormat="1" ht="31.5" customHeight="1"/>
    <row r="284" s="262" customFormat="1" ht="31.5" customHeight="1"/>
    <row r="285" s="262" customFormat="1" ht="31.5" customHeight="1"/>
    <row r="286" s="262" customFormat="1" ht="31.5" customHeight="1"/>
    <row r="287" s="262" customFormat="1" ht="31.5" customHeight="1"/>
    <row r="288" s="262" customFormat="1" ht="31.5" customHeight="1"/>
    <row r="289" s="262" customFormat="1" ht="31.5" customHeight="1"/>
    <row r="290" s="262" customFormat="1" ht="31.5" customHeight="1"/>
    <row r="291" s="262" customFormat="1" ht="31.5" customHeight="1"/>
    <row r="292" s="262" customFormat="1" ht="31.5" customHeight="1"/>
    <row r="293" s="262" customFormat="1" ht="31.5" customHeight="1"/>
    <row r="294" s="262" customFormat="1" ht="31.5" customHeight="1"/>
    <row r="295" s="262" customFormat="1" ht="31.5" customHeight="1"/>
    <row r="296" s="262" customFormat="1" ht="31.5" customHeight="1"/>
    <row r="297" s="262" customFormat="1" ht="31.5" customHeight="1"/>
    <row r="298" s="262" customFormat="1" ht="31.5" customHeight="1"/>
    <row r="299" s="262" customFormat="1" ht="31.5" customHeight="1"/>
    <row r="300" s="262" customFormat="1" ht="31.5" customHeight="1"/>
    <row r="301" s="262" customFormat="1" ht="31.5" customHeight="1"/>
    <row r="302" s="262" customFormat="1" ht="31.5" customHeight="1"/>
    <row r="303" s="262" customFormat="1" ht="31.5" customHeight="1"/>
    <row r="304" s="262" customFormat="1" ht="31.5" customHeight="1"/>
    <row r="305" s="262" customFormat="1" ht="31.5" customHeight="1"/>
    <row r="306" s="262" customFormat="1" ht="31.5" customHeight="1"/>
    <row r="307" s="262" customFormat="1" ht="31.5" customHeight="1"/>
    <row r="308" s="262" customFormat="1" ht="31.5" customHeight="1"/>
    <row r="309" s="262" customFormat="1" ht="31.5" customHeight="1"/>
    <row r="310" s="262" customFormat="1" ht="31.5" customHeight="1"/>
    <row r="311" s="262" customFormat="1" ht="31.5" customHeight="1"/>
    <row r="312" s="262" customFormat="1" ht="31.5" customHeight="1"/>
    <row r="313" s="262" customFormat="1" ht="31.5" customHeight="1"/>
    <row r="314" s="262" customFormat="1" ht="31.5" customHeight="1"/>
    <row r="315" s="262" customFormat="1" ht="31.5" customHeight="1"/>
    <row r="316" s="262" customFormat="1" ht="31.5" customHeight="1"/>
    <row r="317" s="262" customFormat="1" ht="31.5" customHeight="1"/>
    <row r="318" s="262" customFormat="1" ht="31.5" customHeight="1"/>
    <row r="319" s="262" customFormat="1" ht="31.5" customHeight="1"/>
    <row r="320" s="262" customFormat="1" ht="31.5" customHeight="1"/>
    <row r="321" s="262" customFormat="1" ht="31.5" customHeight="1"/>
    <row r="322" s="262" customFormat="1" ht="31.5" customHeight="1"/>
    <row r="323" s="262" customFormat="1" ht="31.5" customHeight="1"/>
    <row r="324" s="262" customFormat="1" ht="31.5" customHeight="1"/>
    <row r="325" s="262" customFormat="1" ht="31.5" customHeight="1"/>
    <row r="326" s="262" customFormat="1" ht="31.5" customHeight="1"/>
    <row r="327" s="262" customFormat="1" ht="31.5" customHeight="1"/>
    <row r="328" s="262" customFormat="1" ht="31.5" customHeight="1"/>
    <row r="329" s="262" customFormat="1" ht="31.5" customHeight="1"/>
    <row r="330" s="262" customFormat="1" ht="31.5" customHeight="1"/>
    <row r="331" s="262" customFormat="1" ht="31.5" customHeight="1"/>
    <row r="332" s="262" customFormat="1" ht="31.5" customHeight="1"/>
    <row r="333" s="262" customFormat="1" ht="31.5" customHeight="1"/>
    <row r="334" s="262" customFormat="1" ht="31.5" customHeight="1"/>
    <row r="335" s="262" customFormat="1" ht="31.5" customHeight="1"/>
    <row r="336" s="262" customFormat="1" ht="31.5" customHeight="1"/>
    <row r="337" s="262" customFormat="1" ht="31.5" customHeight="1"/>
    <row r="338" s="262" customFormat="1" ht="31.5" customHeight="1"/>
    <row r="339" s="262" customFormat="1" ht="31.5" customHeight="1"/>
    <row r="340" s="262" customFormat="1" ht="31.5" customHeight="1"/>
    <row r="341" s="262" customFormat="1" ht="31.5" customHeight="1"/>
    <row r="342" s="262" customFormat="1" ht="31.5" customHeight="1"/>
    <row r="343" s="262" customFormat="1" ht="31.5" customHeight="1"/>
    <row r="344" s="262" customFormat="1" ht="31.5" customHeight="1"/>
    <row r="345" s="262" customFormat="1" ht="31.5" customHeight="1"/>
    <row r="346" s="262" customFormat="1" ht="31.5" customHeight="1"/>
    <row r="347" s="262" customFormat="1" ht="31.5" customHeight="1"/>
    <row r="348" s="262" customFormat="1" ht="31.5" customHeight="1"/>
    <row r="349" s="262" customFormat="1" ht="31.5" customHeight="1"/>
    <row r="350" s="262" customFormat="1" ht="31.5" customHeight="1"/>
    <row r="351" s="262" customFormat="1" ht="31.5" customHeight="1"/>
    <row r="352" s="262" customFormat="1" ht="31.5" customHeight="1"/>
    <row r="353" s="262" customFormat="1" ht="31.5" customHeight="1"/>
    <row r="354" s="262" customFormat="1" ht="31.5" customHeight="1"/>
    <row r="355" s="262" customFormat="1" ht="31.5" customHeight="1"/>
    <row r="356" s="262" customFormat="1" ht="31.5" customHeight="1"/>
    <row r="357" s="262" customFormat="1" ht="31.5" customHeight="1"/>
    <row r="358" s="262" customFormat="1" ht="31.5" customHeight="1"/>
    <row r="359" s="262" customFormat="1" ht="31.5" customHeight="1"/>
    <row r="360" s="262" customFormat="1" ht="31.5" customHeight="1"/>
    <row r="361" s="262" customFormat="1" ht="31.5" customHeight="1"/>
    <row r="362" s="262" customFormat="1" ht="31.5" customHeight="1"/>
    <row r="363" s="262" customFormat="1" ht="31.5" customHeight="1"/>
    <row r="364" s="262" customFormat="1" ht="31.5" customHeight="1"/>
    <row r="365" s="262" customFormat="1" ht="31.5" customHeight="1"/>
    <row r="366" s="262" customFormat="1" ht="31.5" customHeight="1"/>
    <row r="367" s="262" customFormat="1" ht="31.5" customHeight="1"/>
    <row r="368" s="262" customFormat="1" ht="31.5" customHeight="1"/>
    <row r="369" s="262" customFormat="1" ht="31.5" customHeight="1"/>
    <row r="370" s="262" customFormat="1" ht="31.5" customHeight="1"/>
    <row r="371" s="262" customFormat="1" ht="31.5" customHeight="1"/>
    <row r="372" s="262" customFormat="1" ht="31.5" customHeight="1"/>
    <row r="373" s="262" customFormat="1" ht="31.5" customHeight="1"/>
    <row r="374" s="262" customFormat="1" ht="31.5" customHeight="1"/>
    <row r="375" s="262" customFormat="1" ht="31.5" customHeight="1"/>
    <row r="376" s="262" customFormat="1" ht="31.5" customHeight="1"/>
    <row r="377" s="262" customFormat="1" ht="31.5" customHeight="1"/>
    <row r="378" s="262" customFormat="1" ht="31.5" customHeight="1"/>
    <row r="379" s="262" customFormat="1" ht="31.5" customHeight="1"/>
    <row r="380" s="262" customFormat="1" ht="31.5" customHeight="1"/>
    <row r="381" s="262" customFormat="1" ht="31.5" customHeight="1"/>
    <row r="382" s="262" customFormat="1" ht="31.5" customHeight="1"/>
    <row r="383" s="262" customFormat="1" ht="31.5" customHeight="1"/>
    <row r="384" s="262" customFormat="1" ht="31.5" customHeight="1"/>
    <row r="385" s="262" customFormat="1" ht="31.5" customHeight="1"/>
    <row r="386" s="262" customFormat="1" ht="31.5" customHeight="1"/>
    <row r="387" s="262" customFormat="1" ht="31.5" customHeight="1"/>
    <row r="388" s="262" customFormat="1" ht="31.5" customHeight="1"/>
    <row r="389" s="262" customFormat="1" ht="31.5" customHeight="1"/>
    <row r="390" s="262" customFormat="1" ht="31.5" customHeight="1"/>
    <row r="391" s="262" customFormat="1" ht="31.5" customHeight="1"/>
    <row r="392" s="262" customFormat="1" ht="31.5" customHeight="1"/>
    <row r="393" s="262" customFormat="1" ht="31.5" customHeight="1"/>
    <row r="394" s="262" customFormat="1" ht="31.5" customHeight="1"/>
    <row r="395" s="262" customFormat="1" ht="31.5" customHeight="1"/>
    <row r="396" s="262" customFormat="1" ht="31.5" customHeight="1"/>
    <row r="397" s="262" customFormat="1" ht="31.5" customHeight="1"/>
    <row r="398" s="262" customFormat="1" ht="31.5" customHeight="1"/>
    <row r="399" s="262" customFormat="1" ht="31.5" customHeight="1"/>
    <row r="400" s="262" customFormat="1" ht="31.5" customHeight="1"/>
    <row r="401" s="262" customFormat="1" ht="31.5" customHeight="1"/>
    <row r="402" s="262" customFormat="1" ht="31.5" customHeight="1"/>
    <row r="403" s="262" customFormat="1" ht="31.5" customHeight="1"/>
    <row r="404" s="262" customFormat="1" ht="31.5" customHeight="1"/>
    <row r="405" s="262" customFormat="1" ht="31.5" customHeight="1"/>
    <row r="406" s="262" customFormat="1" ht="31.5" customHeight="1"/>
    <row r="407" s="262" customFormat="1" ht="31.5" customHeight="1"/>
    <row r="408" s="262" customFormat="1" ht="31.5" customHeight="1"/>
    <row r="409" s="262" customFormat="1" ht="31.5" customHeight="1"/>
    <row r="410" s="262" customFormat="1" ht="31.5" customHeight="1"/>
    <row r="411" s="262" customFormat="1" ht="31.5" customHeight="1"/>
    <row r="412" s="262" customFormat="1" ht="31.5" customHeight="1"/>
    <row r="413" s="262" customFormat="1" ht="31.5" customHeight="1"/>
    <row r="414" s="262" customFormat="1" ht="31.5" customHeight="1"/>
    <row r="415" s="262" customFormat="1" ht="31.5" customHeight="1"/>
    <row r="416" s="262" customFormat="1" ht="31.5" customHeight="1"/>
    <row r="417" s="262" customFormat="1" ht="31.5" customHeight="1"/>
    <row r="418" s="262" customFormat="1" ht="31.5" customHeight="1"/>
    <row r="419" s="262" customFormat="1" ht="31.5" customHeight="1"/>
    <row r="420" s="262" customFormat="1" ht="31.5" customHeight="1"/>
    <row r="421" s="262" customFormat="1" ht="31.5" customHeight="1"/>
    <row r="422" s="262" customFormat="1" ht="31.5" customHeight="1"/>
    <row r="423" s="262" customFormat="1" ht="31.5" customHeight="1"/>
    <row r="424" s="262" customFormat="1" ht="31.5" customHeight="1"/>
    <row r="425" s="262" customFormat="1" ht="31.5" customHeight="1"/>
    <row r="426" s="262" customFormat="1" ht="31.5" customHeight="1"/>
    <row r="427" s="262" customFormat="1" ht="31.5" customHeight="1"/>
    <row r="428" s="262" customFormat="1" ht="31.5" customHeight="1"/>
    <row r="429" s="262" customFormat="1" ht="31.5" customHeight="1"/>
    <row r="430" s="262" customFormat="1" ht="31.5" customHeight="1"/>
    <row r="431" s="262" customFormat="1" ht="31.5" customHeight="1"/>
    <row r="432" s="262" customFormat="1" ht="31.5" customHeight="1"/>
    <row r="433" s="262" customFormat="1" ht="31.5" customHeight="1"/>
    <row r="434" s="262" customFormat="1" ht="31.5" customHeight="1"/>
    <row r="435" s="262" customFormat="1" ht="31.5" customHeight="1"/>
    <row r="436" s="262" customFormat="1" ht="31.5" customHeight="1"/>
    <row r="437" s="262" customFormat="1" ht="31.5" customHeight="1"/>
    <row r="438" s="262" customFormat="1" ht="31.5" customHeight="1"/>
    <row r="439" s="262" customFormat="1" ht="31.5" customHeight="1"/>
    <row r="440" s="262" customFormat="1" ht="31.5" customHeight="1"/>
    <row r="441" s="262" customFormat="1" ht="31.5" customHeight="1"/>
    <row r="442" s="262" customFormat="1" ht="31.5" customHeight="1"/>
    <row r="443" s="262" customFormat="1" ht="31.5" customHeight="1"/>
    <row r="444" s="262" customFormat="1" ht="31.5" customHeight="1"/>
    <row r="445" s="262" customFormat="1" ht="31.5" customHeight="1"/>
    <row r="446" s="262" customFormat="1" ht="31.5" customHeight="1"/>
    <row r="447" s="262" customFormat="1" ht="31.5" customHeight="1"/>
    <row r="448" s="262" customFormat="1" ht="31.5" customHeight="1"/>
    <row r="449" s="262" customFormat="1" ht="31.5" customHeight="1"/>
    <row r="450" s="262" customFormat="1" ht="31.5" customHeight="1"/>
    <row r="451" s="262" customFormat="1" ht="31.5" customHeight="1"/>
    <row r="452" s="262" customFormat="1" ht="31.5" customHeight="1"/>
    <row r="453" s="262" customFormat="1" ht="31.5" customHeight="1"/>
    <row r="454" s="262" customFormat="1" ht="31.5" customHeight="1"/>
    <row r="455" s="262" customFormat="1" ht="31.5" customHeight="1"/>
    <row r="456" s="262" customFormat="1" ht="31.5" customHeight="1"/>
    <row r="457" s="262" customFormat="1" ht="31.5" customHeight="1"/>
    <row r="458" s="262" customFormat="1" ht="31.5" customHeight="1"/>
    <row r="459" s="262" customFormat="1" ht="31.5" customHeight="1"/>
    <row r="460" s="262" customFormat="1" ht="31.5" customHeight="1"/>
    <row r="461" s="262" customFormat="1" ht="31.5" customHeight="1"/>
    <row r="462" s="262" customFormat="1" ht="31.5" customHeight="1"/>
    <row r="463" s="262" customFormat="1" ht="31.5" customHeight="1"/>
    <row r="464" s="262" customFormat="1" ht="31.5" customHeight="1"/>
    <row r="465" s="262" customFormat="1" ht="31.5" customHeight="1"/>
    <row r="466" s="262" customFormat="1" ht="31.5" customHeight="1"/>
    <row r="467" s="262" customFormat="1" ht="31.5" customHeight="1"/>
    <row r="468" s="262" customFormat="1" ht="31.5" customHeight="1"/>
    <row r="469" s="262" customFormat="1" ht="31.5" customHeight="1"/>
    <row r="470" s="262" customFormat="1" ht="31.5" customHeight="1"/>
    <row r="471" s="262" customFormat="1" ht="31.5" customHeight="1"/>
    <row r="472" s="262" customFormat="1" ht="31.5" customHeight="1"/>
    <row r="473" s="262" customFormat="1" ht="31.5" customHeight="1"/>
    <row r="474" s="262" customFormat="1" ht="31.5" customHeight="1"/>
    <row r="475" s="262" customFormat="1" ht="31.5" customHeight="1"/>
    <row r="476" s="262" customFormat="1" ht="31.5" customHeight="1"/>
    <row r="477" s="262" customFormat="1" ht="31.5" customHeight="1"/>
    <row r="478" s="262" customFormat="1" ht="31.5" customHeight="1"/>
    <row r="479" s="262" customFormat="1" ht="31.5" customHeight="1"/>
    <row r="480" s="262" customFormat="1" ht="31.5" customHeight="1"/>
    <row r="481" s="262" customFormat="1" ht="31.5" customHeight="1"/>
    <row r="482" s="262" customFormat="1" ht="31.5" customHeight="1"/>
    <row r="483" s="262" customFormat="1" ht="31.5" customHeight="1"/>
    <row r="484" s="262" customFormat="1" ht="31.5" customHeight="1"/>
    <row r="485" s="262" customFormat="1" ht="31.5" customHeight="1"/>
    <row r="486" s="262" customFormat="1" ht="31.5" customHeight="1"/>
    <row r="487" s="262" customFormat="1" ht="31.5" customHeight="1"/>
    <row r="488" s="262" customFormat="1" ht="31.5" customHeight="1"/>
    <row r="489" s="262" customFormat="1" ht="31.5" customHeight="1"/>
    <row r="490" s="262" customFormat="1" ht="31.5" customHeight="1"/>
    <row r="491" s="262" customFormat="1" ht="31.5" customHeight="1"/>
    <row r="492" s="262" customFormat="1" ht="31.5" customHeight="1"/>
    <row r="493" s="262" customFormat="1" ht="31.5" customHeight="1"/>
    <row r="494" s="262" customFormat="1" ht="31.5" customHeight="1"/>
    <row r="495" s="262" customFormat="1" ht="31.5" customHeight="1"/>
    <row r="496" s="262" customFormat="1" ht="31.5" customHeight="1"/>
    <row r="497" s="262" customFormat="1" ht="31.5" customHeight="1"/>
    <row r="498" s="262" customFormat="1" ht="31.5" customHeight="1"/>
    <row r="499" s="262" customFormat="1" ht="31.5" customHeight="1"/>
    <row r="500" s="262" customFormat="1" ht="31.5" customHeight="1"/>
    <row r="501" s="262" customFormat="1" ht="31.5" customHeight="1"/>
    <row r="502" s="262" customFormat="1" ht="31.5" customHeight="1"/>
    <row r="503" s="262" customFormat="1" ht="31.5" customHeight="1"/>
    <row r="504" s="262" customFormat="1" ht="31.5" customHeight="1"/>
    <row r="505" s="262" customFormat="1" ht="31.5" customHeight="1"/>
    <row r="506" s="262" customFormat="1" ht="31.5" customHeight="1"/>
    <row r="507" s="262" customFormat="1" ht="31.5" customHeight="1"/>
    <row r="508" s="262" customFormat="1" ht="31.5" customHeight="1"/>
    <row r="509" s="262" customFormat="1" ht="31.5" customHeight="1"/>
    <row r="510" s="262" customFormat="1" ht="31.5" customHeight="1"/>
    <row r="511" s="262" customFormat="1" ht="31.5" customHeight="1"/>
    <row r="512" s="262" customFormat="1" ht="31.5" customHeight="1"/>
    <row r="513" s="262" customFormat="1" ht="31.5" customHeight="1"/>
    <row r="514" s="262" customFormat="1" ht="31.5" customHeight="1"/>
    <row r="515" s="262" customFormat="1" ht="31.5" customHeight="1"/>
    <row r="516" s="262" customFormat="1" ht="31.5" customHeight="1"/>
    <row r="517" s="262" customFormat="1" ht="31.5" customHeight="1"/>
    <row r="518" s="262" customFormat="1" ht="31.5" customHeight="1"/>
    <row r="519" s="262" customFormat="1" ht="31.5" customHeight="1"/>
    <row r="520" s="262" customFormat="1" ht="31.5" customHeight="1"/>
    <row r="521" s="262" customFormat="1" ht="31.5" customHeight="1"/>
    <row r="522" s="262" customFormat="1" ht="31.5" customHeight="1"/>
    <row r="523" s="262" customFormat="1" ht="31.5" customHeight="1"/>
    <row r="524" s="262" customFormat="1" ht="31.5" customHeight="1"/>
    <row r="525" s="262" customFormat="1" ht="31.5" customHeight="1"/>
    <row r="526" s="262" customFormat="1" ht="31.5" customHeight="1"/>
    <row r="527" s="262" customFormat="1" ht="31.5" customHeight="1"/>
    <row r="528" s="262" customFormat="1" ht="31.5" customHeight="1"/>
    <row r="529" s="262" customFormat="1" ht="31.5" customHeight="1"/>
    <row r="530" s="262" customFormat="1" ht="31.5" customHeight="1"/>
    <row r="531" s="262" customFormat="1" ht="31.5" customHeight="1"/>
    <row r="532" s="262" customFormat="1" ht="31.5" customHeight="1"/>
    <row r="533" s="262" customFormat="1" ht="31.5" customHeight="1"/>
    <row r="534" s="262" customFormat="1" ht="31.5" customHeight="1"/>
    <row r="535" s="262" customFormat="1" ht="31.5" customHeight="1"/>
    <row r="536" s="262" customFormat="1" ht="31.5" customHeight="1"/>
    <row r="537" s="262" customFormat="1" ht="31.5" customHeight="1"/>
    <row r="538" s="262" customFormat="1" ht="31.5" customHeight="1"/>
    <row r="539" s="262" customFormat="1" ht="31.5" customHeight="1"/>
    <row r="540" s="262" customFormat="1" ht="31.5" customHeight="1"/>
    <row r="541" s="262" customFormat="1" ht="31.5" customHeight="1"/>
    <row r="542" s="262" customFormat="1" ht="31.5" customHeight="1"/>
    <row r="543" s="262" customFormat="1" ht="31.5" customHeight="1"/>
    <row r="544" s="262" customFormat="1" ht="31.5" customHeight="1"/>
    <row r="545" s="262" customFormat="1" ht="31.5" customHeight="1"/>
    <row r="546" s="262" customFormat="1" ht="31.5" customHeight="1"/>
    <row r="547" s="262" customFormat="1" ht="31.5" customHeight="1"/>
    <row r="548" s="262" customFormat="1" ht="31.5" customHeight="1"/>
    <row r="549" s="262" customFormat="1" ht="31.5" customHeight="1"/>
    <row r="550" s="262" customFormat="1" ht="31.5" customHeight="1"/>
    <row r="551" s="262" customFormat="1" ht="31.5" customHeight="1"/>
    <row r="552" s="262" customFormat="1" ht="31.5" customHeight="1"/>
    <row r="553" s="262" customFormat="1" ht="31.5" customHeight="1"/>
    <row r="554" s="262" customFormat="1" ht="31.5" customHeight="1"/>
    <row r="555" s="262" customFormat="1" ht="31.5" customHeight="1"/>
    <row r="556" s="262" customFormat="1" ht="31.5" customHeight="1"/>
    <row r="557" s="262" customFormat="1" ht="31.5" customHeight="1"/>
    <row r="558" s="262" customFormat="1" ht="31.5" customHeight="1"/>
    <row r="559" s="262" customFormat="1" ht="31.5" customHeight="1"/>
    <row r="560" s="262" customFormat="1" ht="31.5" customHeight="1"/>
    <row r="561" s="262" customFormat="1" ht="31.5" customHeight="1"/>
    <row r="562" s="262" customFormat="1" ht="31.5" customHeight="1"/>
    <row r="563" s="262" customFormat="1" ht="31.5" customHeight="1"/>
    <row r="564" s="262" customFormat="1" ht="31.5" customHeight="1"/>
    <row r="565" s="262" customFormat="1" ht="31.5" customHeight="1"/>
    <row r="566" s="262" customFormat="1" ht="31.5" customHeight="1"/>
    <row r="567" s="262" customFormat="1" ht="31.5" customHeight="1"/>
    <row r="568" s="262" customFormat="1" ht="31.5" customHeight="1"/>
    <row r="569" s="262" customFormat="1" ht="31.5" customHeight="1"/>
    <row r="570" s="262" customFormat="1" ht="31.5" customHeight="1"/>
    <row r="571" s="262" customFormat="1" ht="31.5" customHeight="1"/>
    <row r="572" s="262" customFormat="1" ht="31.5" customHeight="1"/>
    <row r="573" s="262" customFormat="1" ht="31.5" customHeight="1"/>
    <row r="574" s="262" customFormat="1" ht="31.5" customHeight="1"/>
    <row r="575" s="262" customFormat="1" ht="31.5" customHeight="1"/>
    <row r="576" s="262" customFormat="1" ht="31.5" customHeight="1"/>
    <row r="577" s="262" customFormat="1" ht="31.5" customHeight="1"/>
    <row r="578" s="262" customFormat="1" ht="31.5" customHeight="1"/>
    <row r="579" s="262" customFormat="1" ht="31.5" customHeight="1"/>
    <row r="580" s="262" customFormat="1" ht="31.5" customHeight="1"/>
    <row r="581" s="262" customFormat="1" ht="31.5" customHeight="1"/>
    <row r="582" s="262" customFormat="1" ht="31.5" customHeight="1"/>
    <row r="583" s="262" customFormat="1" ht="31.5" customHeight="1"/>
    <row r="584" s="262" customFormat="1" ht="31.5" customHeight="1"/>
    <row r="585" s="262" customFormat="1" ht="31.5" customHeight="1"/>
    <row r="586" s="262" customFormat="1" ht="31.5" customHeight="1"/>
    <row r="587" s="262" customFormat="1" ht="31.5" customHeight="1"/>
    <row r="588" s="262" customFormat="1" ht="31.5" customHeight="1"/>
    <row r="589" s="262" customFormat="1" ht="31.5" customHeight="1"/>
    <row r="590" s="262" customFormat="1" ht="31.5" customHeight="1"/>
    <row r="591" s="262" customFormat="1" ht="31.5" customHeight="1"/>
    <row r="592" s="262" customFormat="1" ht="31.5" customHeight="1"/>
    <row r="593" s="262" customFormat="1" ht="31.5" customHeight="1"/>
    <row r="594" s="262" customFormat="1" ht="31.5" customHeight="1"/>
    <row r="595" s="262" customFormat="1" ht="31.5" customHeight="1"/>
    <row r="596" s="262" customFormat="1" ht="31.5" customHeight="1"/>
    <row r="597" s="262" customFormat="1" ht="31.5" customHeight="1"/>
    <row r="598" s="262" customFormat="1" ht="31.5" customHeight="1"/>
    <row r="599" s="262" customFormat="1" ht="31.5" customHeight="1"/>
    <row r="600" s="262" customFormat="1" ht="31.5" customHeight="1"/>
    <row r="601" s="262" customFormat="1" ht="31.5" customHeight="1"/>
    <row r="602" s="262" customFormat="1" ht="31.5" customHeight="1"/>
    <row r="603" s="262" customFormat="1" ht="31.5" customHeight="1"/>
    <row r="604" s="262" customFormat="1" ht="31.5" customHeight="1"/>
    <row r="605" s="262" customFormat="1" ht="31.5" customHeight="1"/>
    <row r="606" s="262" customFormat="1" ht="31.5" customHeight="1"/>
    <row r="607" s="262" customFormat="1" ht="31.5" customHeight="1"/>
    <row r="608" s="262" customFormat="1" ht="31.5" customHeight="1"/>
    <row r="609" s="262" customFormat="1" ht="31.5" customHeight="1"/>
    <row r="610" s="262" customFormat="1" ht="31.5" customHeight="1"/>
    <row r="611" s="262" customFormat="1" ht="31.5" customHeight="1"/>
    <row r="612" s="262" customFormat="1" ht="31.5" customHeight="1"/>
    <row r="613" s="262" customFormat="1" ht="31.5" customHeight="1"/>
    <row r="614" s="262" customFormat="1" ht="31.5" customHeight="1"/>
    <row r="615" s="262" customFormat="1" ht="31.5" customHeight="1"/>
    <row r="616" s="262" customFormat="1" ht="31.5" customHeight="1"/>
    <row r="617" s="262" customFormat="1" ht="31.5" customHeight="1"/>
    <row r="618" s="262" customFormat="1" ht="31.5" customHeight="1"/>
    <row r="619" s="262" customFormat="1" ht="31.5" customHeight="1"/>
    <row r="620" s="262" customFormat="1" ht="31.5" customHeight="1"/>
    <row r="621" s="262" customFormat="1" ht="31.5" customHeight="1"/>
    <row r="622" s="262" customFormat="1" ht="31.5" customHeight="1"/>
    <row r="623" s="262" customFormat="1" ht="31.5" customHeight="1"/>
    <row r="624" s="262" customFormat="1" ht="31.5" customHeight="1"/>
    <row r="625" s="262" customFormat="1" ht="31.5" customHeight="1"/>
    <row r="626" s="262" customFormat="1" ht="31.5" customHeight="1"/>
    <row r="627" s="262" customFormat="1" ht="31.5" customHeight="1"/>
    <row r="628" s="262" customFormat="1" ht="31.5" customHeight="1"/>
    <row r="629" s="262" customFormat="1" ht="31.5" customHeight="1"/>
    <row r="630" s="262" customFormat="1" ht="31.5" customHeight="1"/>
    <row r="631" s="262" customFormat="1" ht="31.5" customHeight="1"/>
    <row r="632" s="262" customFormat="1" ht="31.5" customHeight="1"/>
    <row r="633" s="262" customFormat="1" ht="31.5" customHeight="1"/>
    <row r="634" s="262" customFormat="1" ht="31.5" customHeight="1"/>
    <row r="635" s="262" customFormat="1" ht="31.5" customHeight="1"/>
    <row r="636" s="262" customFormat="1" ht="31.5" customHeight="1"/>
    <row r="637" s="262" customFormat="1" ht="31.5" customHeight="1"/>
    <row r="638" s="262" customFormat="1" ht="31.5" customHeight="1"/>
    <row r="639" s="262" customFormat="1" ht="31.5" customHeight="1"/>
    <row r="640" s="262" customFormat="1" ht="31.5" customHeight="1"/>
    <row r="641" s="262" customFormat="1" ht="31.5" customHeight="1"/>
    <row r="642" s="262" customFormat="1" ht="31.5" customHeight="1"/>
    <row r="643" s="262" customFormat="1" ht="31.5" customHeight="1"/>
    <row r="644" s="262" customFormat="1" ht="31.5" customHeight="1"/>
    <row r="645" s="262" customFormat="1" ht="31.5" customHeight="1"/>
    <row r="646" s="262" customFormat="1" ht="31.5" customHeight="1"/>
    <row r="647" s="262" customFormat="1" ht="31.5" customHeight="1"/>
    <row r="648" s="262" customFormat="1" ht="31.5" customHeight="1"/>
    <row r="649" s="262" customFormat="1" ht="31.5" customHeight="1"/>
    <row r="650" s="262" customFormat="1" ht="31.5" customHeight="1"/>
    <row r="651" s="262" customFormat="1" ht="31.5" customHeight="1"/>
    <row r="652" s="262" customFormat="1" ht="31.5" customHeight="1"/>
    <row r="653" s="262" customFormat="1" ht="31.5" customHeight="1"/>
    <row r="654" s="262" customFormat="1" ht="31.5" customHeight="1"/>
    <row r="655" s="262" customFormat="1" ht="31.5" customHeight="1"/>
    <row r="656" s="262" customFormat="1" ht="31.5" customHeight="1"/>
    <row r="657" s="262" customFormat="1" ht="31.5" customHeight="1"/>
    <row r="658" s="262" customFormat="1" ht="31.5" customHeight="1"/>
    <row r="659" s="262" customFormat="1" ht="31.5" customHeight="1"/>
    <row r="660" s="262" customFormat="1" ht="31.5" customHeight="1"/>
    <row r="661" s="262" customFormat="1" ht="31.5" customHeight="1"/>
    <row r="662" s="262" customFormat="1" ht="31.5" customHeight="1"/>
    <row r="663" s="262" customFormat="1" ht="31.5" customHeight="1"/>
    <row r="664" s="262" customFormat="1" ht="31.5" customHeight="1"/>
    <row r="665" s="262" customFormat="1" ht="31.5" customHeight="1"/>
    <row r="666" s="262" customFormat="1" ht="31.5" customHeight="1"/>
    <row r="667" s="262" customFormat="1" ht="31.5" customHeight="1"/>
    <row r="668" s="262" customFormat="1" ht="31.5" customHeight="1"/>
    <row r="669" s="262" customFormat="1" ht="31.5" customHeight="1"/>
    <row r="670" s="262" customFormat="1" ht="31.5" customHeight="1"/>
    <row r="671" s="262" customFormat="1" ht="31.5" customHeight="1"/>
    <row r="672" s="262" customFormat="1" ht="31.5" customHeight="1"/>
    <row r="673" s="262" customFormat="1" ht="31.5" customHeight="1"/>
    <row r="674" s="262" customFormat="1" ht="31.5" customHeight="1"/>
    <row r="675" s="262" customFormat="1" ht="31.5" customHeight="1"/>
    <row r="676" s="262" customFormat="1" ht="31.5" customHeight="1"/>
    <row r="677" s="262" customFormat="1" ht="31.5" customHeight="1"/>
    <row r="678" s="262" customFormat="1" ht="31.5" customHeight="1"/>
    <row r="679" s="262" customFormat="1" ht="31.5" customHeight="1"/>
    <row r="680" s="262" customFormat="1" ht="31.5" customHeight="1"/>
    <row r="681" s="262" customFormat="1" ht="31.5" customHeight="1"/>
    <row r="682" s="262" customFormat="1" ht="31.5" customHeight="1"/>
    <row r="683" s="262" customFormat="1" ht="31.5" customHeight="1"/>
    <row r="684" s="262" customFormat="1" ht="31.5" customHeight="1"/>
    <row r="685" s="262" customFormat="1" ht="31.5" customHeight="1"/>
    <row r="686" s="262" customFormat="1" ht="31.5" customHeight="1"/>
    <row r="687" s="262" customFormat="1" ht="31.5" customHeight="1"/>
    <row r="688" s="262" customFormat="1" ht="31.5" customHeight="1"/>
    <row r="689" s="262" customFormat="1" ht="31.5" customHeight="1"/>
    <row r="690" s="262" customFormat="1" ht="31.5" customHeight="1"/>
    <row r="691" s="262" customFormat="1" ht="31.5" customHeight="1"/>
    <row r="692" s="262" customFormat="1" ht="31.5" customHeight="1"/>
    <row r="693" s="262" customFormat="1" ht="31.5" customHeight="1"/>
    <row r="694" s="262" customFormat="1" ht="31.5" customHeight="1"/>
    <row r="695" s="262" customFormat="1" ht="31.5" customHeight="1"/>
    <row r="696" s="262" customFormat="1" ht="31.5" customHeight="1"/>
    <row r="697" s="262" customFormat="1" ht="31.5" customHeight="1"/>
    <row r="698" s="262" customFormat="1" ht="31.5" customHeight="1"/>
    <row r="699" s="262" customFormat="1" ht="31.5" customHeight="1"/>
    <row r="700" s="262" customFormat="1" ht="31.5" customHeight="1"/>
    <row r="701" s="262" customFormat="1" ht="31.5" customHeight="1"/>
    <row r="702" s="262" customFormat="1" ht="31.5" customHeight="1"/>
    <row r="703" s="262" customFormat="1" ht="31.5" customHeight="1"/>
    <row r="704" s="262" customFormat="1" ht="31.5" customHeight="1"/>
    <row r="705" s="262" customFormat="1" ht="31.5" customHeight="1"/>
    <row r="706" s="262" customFormat="1" ht="31.5" customHeight="1"/>
    <row r="707" s="262" customFormat="1" ht="31.5" customHeight="1"/>
    <row r="708" s="262" customFormat="1" ht="31.5" customHeight="1"/>
    <row r="709" s="262" customFormat="1" ht="31.5" customHeight="1"/>
    <row r="710" s="262" customFormat="1" ht="31.5" customHeight="1"/>
    <row r="711" s="262" customFormat="1" ht="31.5" customHeight="1"/>
    <row r="712" s="262" customFormat="1" ht="31.5" customHeight="1"/>
    <row r="713" s="262" customFormat="1" ht="31.5" customHeight="1"/>
    <row r="714" s="262" customFormat="1" ht="31.5" customHeight="1"/>
    <row r="715" s="262" customFormat="1" ht="31.5" customHeight="1"/>
    <row r="716" s="262" customFormat="1" ht="31.5" customHeight="1"/>
    <row r="717" s="262" customFormat="1" ht="31.5" customHeight="1"/>
    <row r="718" s="262" customFormat="1" ht="31.5" customHeight="1"/>
    <row r="719" s="262" customFormat="1" ht="31.5" customHeight="1"/>
    <row r="720" s="262" customFormat="1" ht="31.5" customHeight="1"/>
    <row r="721" s="262" customFormat="1" ht="31.5" customHeight="1"/>
    <row r="722" s="262" customFormat="1" ht="31.5" customHeight="1"/>
    <row r="723" s="262" customFormat="1" ht="31.5" customHeight="1"/>
    <row r="724" s="262" customFormat="1" ht="31.5" customHeight="1"/>
    <row r="725" s="262" customFormat="1" ht="31.5" customHeight="1"/>
    <row r="726" s="262" customFormat="1" ht="31.5" customHeight="1"/>
    <row r="727" s="262" customFormat="1" ht="31.5" customHeight="1"/>
    <row r="728" s="262" customFormat="1" ht="31.5" customHeight="1"/>
    <row r="729" s="262" customFormat="1" ht="31.5" customHeight="1"/>
    <row r="730" s="262" customFormat="1" ht="31.5" customHeight="1"/>
    <row r="731" s="262" customFormat="1" ht="31.5" customHeight="1"/>
    <row r="732" s="262" customFormat="1" ht="31.5" customHeight="1"/>
    <row r="733" s="262" customFormat="1" ht="31.5" customHeight="1"/>
    <row r="734" s="262" customFormat="1" ht="31.5" customHeight="1"/>
    <row r="735" s="262" customFormat="1" ht="31.5" customHeight="1"/>
    <row r="736" s="262" customFormat="1" ht="31.5" customHeight="1"/>
    <row r="737" s="262" customFormat="1" ht="31.5" customHeight="1"/>
    <row r="738" s="262" customFormat="1" ht="31.5" customHeight="1"/>
    <row r="739" s="262" customFormat="1" ht="31.5" customHeight="1"/>
    <row r="740" s="262" customFormat="1" ht="31.5" customHeight="1"/>
    <row r="741" s="262" customFormat="1" ht="31.5" customHeight="1"/>
    <row r="742" s="262" customFormat="1" ht="31.5" customHeight="1"/>
    <row r="743" s="262" customFormat="1" ht="31.5" customHeight="1"/>
    <row r="744" s="262" customFormat="1" ht="31.5" customHeight="1"/>
    <row r="745" s="262" customFormat="1" ht="31.5" customHeight="1"/>
    <row r="746" s="262" customFormat="1" ht="31.5" customHeight="1"/>
    <row r="747" s="262" customFormat="1" ht="31.5" customHeight="1"/>
    <row r="748" s="262" customFormat="1" ht="31.5" customHeight="1"/>
    <row r="749" s="262" customFormat="1" ht="31.5" customHeight="1"/>
    <row r="750" s="262" customFormat="1" ht="31.5" customHeight="1"/>
    <row r="751" s="262" customFormat="1" ht="31.5" customHeight="1"/>
    <row r="752" s="262" customFormat="1" ht="31.5" customHeight="1"/>
    <row r="753" s="262" customFormat="1" ht="31.5" customHeight="1"/>
    <row r="754" s="262" customFormat="1" ht="31.5" customHeight="1"/>
    <row r="755" s="262" customFormat="1" ht="31.5" customHeight="1"/>
    <row r="756" s="262" customFormat="1" ht="31.5" customHeight="1"/>
    <row r="757" s="262" customFormat="1" ht="31.5" customHeight="1"/>
    <row r="758" s="262" customFormat="1" ht="31.5" customHeight="1"/>
    <row r="759" s="262" customFormat="1" ht="31.5" customHeight="1"/>
    <row r="760" s="262" customFormat="1" ht="31.5" customHeight="1"/>
    <row r="761" s="262" customFormat="1" ht="31.5" customHeight="1"/>
    <row r="762" s="262" customFormat="1" ht="31.5" customHeight="1"/>
    <row r="763" s="262" customFormat="1" ht="31.5" customHeight="1"/>
    <row r="764" s="262" customFormat="1" ht="31.5" customHeight="1"/>
    <row r="765" s="262" customFormat="1" ht="31.5" customHeight="1"/>
    <row r="766" s="262" customFormat="1" ht="31.5" customHeight="1"/>
    <row r="767" s="262" customFormat="1" ht="31.5" customHeight="1"/>
    <row r="768" s="262" customFormat="1" ht="31.5" customHeight="1"/>
    <row r="769" s="262" customFormat="1" ht="31.5" customHeight="1"/>
    <row r="770" s="262" customFormat="1" ht="31.5" customHeight="1"/>
    <row r="771" s="262" customFormat="1" ht="31.5" customHeight="1"/>
    <row r="772" s="262" customFormat="1" ht="31.5" customHeight="1"/>
    <row r="773" s="262" customFormat="1" ht="31.5" customHeight="1"/>
    <row r="774" s="262" customFormat="1" ht="31.5" customHeight="1"/>
    <row r="775" s="262" customFormat="1" ht="31.5" customHeight="1"/>
    <row r="776" s="262" customFormat="1" ht="31.5" customHeight="1"/>
    <row r="777" s="262" customFormat="1" ht="31.5" customHeight="1"/>
    <row r="778" s="262" customFormat="1" ht="31.5" customHeight="1"/>
    <row r="779" s="262" customFormat="1" ht="31.5" customHeight="1"/>
    <row r="780" s="262" customFormat="1" ht="31.5" customHeight="1"/>
    <row r="781" s="262" customFormat="1" ht="31.5" customHeight="1"/>
    <row r="782" s="262" customFormat="1" ht="31.5" customHeight="1"/>
    <row r="783" s="262" customFormat="1" ht="31.5" customHeight="1"/>
    <row r="784" s="262" customFormat="1" ht="31.5" customHeight="1"/>
    <row r="785" s="262" customFormat="1" ht="31.5" customHeight="1"/>
    <row r="786" s="262" customFormat="1" ht="31.5" customHeight="1"/>
    <row r="787" s="262" customFormat="1" ht="31.5" customHeight="1"/>
    <row r="788" s="262" customFormat="1" ht="31.5" customHeight="1"/>
    <row r="789" s="262" customFormat="1" ht="31.5" customHeight="1"/>
    <row r="790" s="262" customFormat="1" ht="31.5" customHeight="1"/>
    <row r="791" s="262" customFormat="1" ht="31.5" customHeight="1"/>
    <row r="792" s="262" customFormat="1" ht="31.5" customHeight="1"/>
    <row r="793" s="262" customFormat="1" ht="31.5" customHeight="1"/>
    <row r="794" s="262" customFormat="1" ht="31.5" customHeight="1"/>
    <row r="795" s="262" customFormat="1" ht="31.5" customHeight="1"/>
    <row r="796" s="262" customFormat="1" ht="31.5" customHeight="1"/>
    <row r="797" s="262" customFormat="1" ht="31.5" customHeight="1"/>
    <row r="798" s="262" customFormat="1" ht="31.5" customHeight="1"/>
    <row r="799" s="262" customFormat="1" ht="31.5" customHeight="1"/>
    <row r="800" s="262" customFormat="1" ht="31.5" customHeight="1"/>
    <row r="801" s="262" customFormat="1" ht="31.5" customHeight="1"/>
    <row r="802" s="262" customFormat="1" ht="31.5" customHeight="1"/>
    <row r="803" s="262" customFormat="1" ht="31.5" customHeight="1"/>
    <row r="804" s="262" customFormat="1" ht="31.5" customHeight="1"/>
    <row r="805" s="262" customFormat="1" ht="31.5" customHeight="1"/>
    <row r="806" s="262" customFormat="1" ht="31.5" customHeight="1"/>
    <row r="807" s="262" customFormat="1" ht="31.5" customHeight="1"/>
    <row r="808" s="262" customFormat="1" ht="31.5" customHeight="1"/>
    <row r="809" s="262" customFormat="1" ht="31.5" customHeight="1"/>
    <row r="810" s="262" customFormat="1" ht="31.5" customHeight="1"/>
    <row r="811" s="262" customFormat="1" ht="31.5" customHeight="1"/>
    <row r="812" s="262" customFormat="1" ht="31.5" customHeight="1"/>
    <row r="813" s="262" customFormat="1" ht="31.5" customHeight="1"/>
    <row r="814" s="262" customFormat="1" ht="31.5" customHeight="1"/>
    <row r="815" s="262" customFormat="1" ht="31.5" customHeight="1"/>
    <row r="816" s="262" customFormat="1" ht="31.5" customHeight="1"/>
    <row r="817" s="262" customFormat="1" ht="31.5" customHeight="1"/>
    <row r="818" s="262" customFormat="1" ht="31.5" customHeight="1"/>
    <row r="819" s="262" customFormat="1" ht="31.5" customHeight="1"/>
    <row r="820" s="262" customFormat="1" ht="31.5" customHeight="1"/>
    <row r="821" s="262" customFormat="1" ht="31.5" customHeight="1"/>
    <row r="822" s="262" customFormat="1" ht="31.5" customHeight="1"/>
    <row r="823" s="262" customFormat="1" ht="31.5" customHeight="1"/>
    <row r="824" s="262" customFormat="1" ht="31.5" customHeight="1"/>
    <row r="825" s="262" customFormat="1" ht="31.5" customHeight="1"/>
    <row r="826" s="262" customFormat="1" ht="31.5" customHeight="1"/>
    <row r="827" s="262" customFormat="1" ht="31.5" customHeight="1"/>
    <row r="828" s="262" customFormat="1" ht="31.5" customHeight="1"/>
    <row r="829" s="262" customFormat="1" ht="31.5" customHeight="1"/>
    <row r="830" s="262" customFormat="1" ht="31.5" customHeight="1"/>
    <row r="831" s="262" customFormat="1" ht="31.5" customHeight="1"/>
    <row r="832" s="262" customFormat="1" ht="31.5" customHeight="1"/>
    <row r="833" s="262" customFormat="1" ht="31.5" customHeight="1"/>
    <row r="834" s="262" customFormat="1" ht="31.5" customHeight="1"/>
    <row r="835" s="262" customFormat="1" ht="31.5" customHeight="1"/>
    <row r="836" s="262" customFormat="1" ht="31.5" customHeight="1"/>
    <row r="837" s="262" customFormat="1" ht="31.5" customHeight="1"/>
    <row r="838" s="262" customFormat="1" ht="31.5" customHeight="1"/>
    <row r="839" s="262" customFormat="1" ht="31.5" customHeight="1"/>
    <row r="840" s="262" customFormat="1" ht="31.5" customHeight="1"/>
    <row r="841" s="262" customFormat="1" ht="31.5" customHeight="1"/>
    <row r="842" s="262" customFormat="1" ht="31.5" customHeight="1"/>
    <row r="843" s="262" customFormat="1" ht="31.5" customHeight="1"/>
    <row r="844" s="262" customFormat="1" ht="31.5" customHeight="1"/>
    <row r="845" s="262" customFormat="1" ht="31.5" customHeight="1"/>
    <row r="846" s="262" customFormat="1" ht="31.5" customHeight="1"/>
    <row r="847" s="262" customFormat="1" ht="31.5" customHeight="1"/>
    <row r="848" s="262" customFormat="1" ht="31.5" customHeight="1"/>
    <row r="849" s="262" customFormat="1" ht="31.5" customHeight="1"/>
    <row r="850" s="262" customFormat="1" ht="31.5" customHeight="1"/>
    <row r="851" s="262" customFormat="1" ht="31.5" customHeight="1"/>
    <row r="852" s="262" customFormat="1" ht="31.5" customHeight="1"/>
    <row r="853" s="262" customFormat="1" ht="31.5" customHeight="1"/>
    <row r="854" s="262" customFormat="1" ht="31.5" customHeight="1"/>
    <row r="855" s="262" customFormat="1" ht="31.5" customHeight="1"/>
    <row r="856" s="262" customFormat="1" ht="31.5" customHeight="1"/>
    <row r="857" s="262" customFormat="1" ht="31.5" customHeight="1"/>
    <row r="858" s="262" customFormat="1" ht="31.5" customHeight="1"/>
    <row r="859" s="262" customFormat="1" ht="31.5" customHeight="1"/>
    <row r="860" s="262" customFormat="1" ht="31.5" customHeight="1"/>
    <row r="861" s="262" customFormat="1" ht="31.5" customHeight="1"/>
    <row r="862" s="262" customFormat="1" ht="31.5" customHeight="1"/>
    <row r="863" s="262" customFormat="1" ht="31.5" customHeight="1"/>
    <row r="864" s="262" customFormat="1" ht="31.5" customHeight="1"/>
    <row r="865" s="262" customFormat="1" ht="31.5" customHeight="1"/>
    <row r="866" s="262" customFormat="1" ht="31.5" customHeight="1"/>
    <row r="867" s="262" customFormat="1" ht="31.5" customHeight="1"/>
    <row r="868" s="262" customFormat="1" ht="31.5" customHeight="1"/>
    <row r="869" s="262" customFormat="1" ht="31.5" customHeight="1"/>
    <row r="870" s="262" customFormat="1" ht="31.5" customHeight="1"/>
    <row r="871" s="262" customFormat="1" ht="31.5" customHeight="1"/>
    <row r="872" s="262" customFormat="1" ht="31.5" customHeight="1"/>
    <row r="873" s="262" customFormat="1" ht="31.5" customHeight="1"/>
    <row r="874" s="262" customFormat="1" ht="31.5" customHeight="1"/>
    <row r="875" s="262" customFormat="1" ht="31.5" customHeight="1"/>
    <row r="876" s="262" customFormat="1" ht="31.5" customHeight="1"/>
    <row r="877" s="262" customFormat="1" ht="31.5" customHeight="1"/>
    <row r="878" s="262" customFormat="1" ht="31.5" customHeight="1"/>
    <row r="879" s="262" customFormat="1" ht="31.5" customHeight="1"/>
    <row r="880" s="262" customFormat="1" ht="31.5" customHeight="1"/>
    <row r="881" s="262" customFormat="1" ht="31.5" customHeight="1"/>
    <row r="882" s="262" customFormat="1" ht="31.5" customHeight="1"/>
    <row r="883" s="262" customFormat="1" ht="31.5" customHeight="1"/>
    <row r="884" s="262" customFormat="1" ht="31.5" customHeight="1"/>
    <row r="885" s="262" customFormat="1" ht="31.5" customHeight="1"/>
    <row r="886" s="262" customFormat="1" ht="31.5" customHeight="1"/>
    <row r="887" s="262" customFormat="1" ht="31.5" customHeight="1"/>
    <row r="888" s="262" customFormat="1" ht="31.5" customHeight="1"/>
    <row r="889" s="262" customFormat="1" ht="31.5" customHeight="1"/>
    <row r="890" s="262" customFormat="1" ht="31.5" customHeight="1"/>
    <row r="891" s="262" customFormat="1" ht="31.5" customHeight="1"/>
    <row r="892" s="262" customFormat="1" ht="31.5" customHeight="1"/>
    <row r="893" s="262" customFormat="1" ht="31.5" customHeight="1"/>
    <row r="894" s="262" customFormat="1" ht="31.5" customHeight="1"/>
    <row r="895" s="262" customFormat="1" ht="31.5" customHeight="1"/>
    <row r="896" s="262" customFormat="1" ht="31.5" customHeight="1"/>
    <row r="897" s="262" customFormat="1" ht="31.5" customHeight="1"/>
    <row r="898" s="262" customFormat="1" ht="31.5" customHeight="1"/>
    <row r="899" s="262" customFormat="1" ht="31.5" customHeight="1"/>
    <row r="900" s="262" customFormat="1" ht="31.5" customHeight="1"/>
    <row r="901" s="262" customFormat="1" ht="31.5" customHeight="1"/>
    <row r="902" s="262" customFormat="1" ht="31.5" customHeight="1"/>
    <row r="903" s="262" customFormat="1" ht="31.5" customHeight="1"/>
    <row r="904" s="262" customFormat="1" ht="31.5" customHeight="1"/>
    <row r="905" s="262" customFormat="1" ht="31.5" customHeight="1"/>
    <row r="906" s="262" customFormat="1" ht="31.5" customHeight="1"/>
    <row r="907" s="262" customFormat="1" ht="31.5" customHeight="1"/>
    <row r="908" s="262" customFormat="1" ht="31.5" customHeight="1"/>
    <row r="909" s="262" customFormat="1" ht="31.5" customHeight="1"/>
    <row r="910" s="262" customFormat="1" ht="31.5" customHeight="1"/>
    <row r="911" s="262" customFormat="1" ht="31.5" customHeight="1"/>
    <row r="912" s="262" customFormat="1" ht="31.5" customHeight="1"/>
    <row r="913" s="262" customFormat="1" ht="31.5" customHeight="1"/>
    <row r="914" s="262" customFormat="1" ht="31.5" customHeight="1"/>
    <row r="915" s="262" customFormat="1" ht="31.5" customHeight="1"/>
    <row r="916" s="262" customFormat="1" ht="31.5" customHeight="1"/>
    <row r="917" s="262" customFormat="1" ht="31.5" customHeight="1"/>
    <row r="918" s="262" customFormat="1" ht="31.5" customHeight="1"/>
    <row r="919" s="262" customFormat="1" ht="31.5" customHeight="1"/>
    <row r="920" s="262" customFormat="1" ht="31.5" customHeight="1"/>
    <row r="921" s="262" customFormat="1" ht="31.5" customHeight="1"/>
    <row r="922" s="262" customFormat="1" ht="31.5" customHeight="1"/>
    <row r="923" s="262" customFormat="1" ht="31.5" customHeight="1"/>
    <row r="924" s="262" customFormat="1" ht="31.5" customHeight="1"/>
    <row r="925" s="262" customFormat="1" ht="31.5" customHeight="1"/>
    <row r="926" s="262" customFormat="1" ht="31.5" customHeight="1"/>
    <row r="927" s="262" customFormat="1" ht="31.5" customHeight="1"/>
    <row r="928" s="262" customFormat="1" ht="31.5" customHeight="1"/>
    <row r="929" s="262" customFormat="1" ht="31.5" customHeight="1"/>
    <row r="930" s="262" customFormat="1" ht="31.5" customHeight="1"/>
    <row r="931" s="262" customFormat="1" ht="31.5" customHeight="1"/>
    <row r="932" s="262" customFormat="1" ht="31.5" customHeight="1"/>
    <row r="933" s="262" customFormat="1" ht="31.5" customHeight="1"/>
    <row r="934" s="262" customFormat="1" ht="31.5" customHeight="1"/>
    <row r="935" s="262" customFormat="1" ht="31.5" customHeight="1"/>
    <row r="936" s="262" customFormat="1" ht="31.5" customHeight="1"/>
    <row r="937" s="262" customFormat="1" ht="31.5" customHeight="1"/>
    <row r="938" s="262" customFormat="1" ht="31.5" customHeight="1"/>
    <row r="939" s="262" customFormat="1" ht="31.5" customHeight="1"/>
    <row r="940" s="262" customFormat="1" ht="31.5" customHeight="1"/>
    <row r="941" s="262" customFormat="1" ht="31.5" customHeight="1"/>
    <row r="942" s="262" customFormat="1" ht="31.5" customHeight="1"/>
    <row r="943" s="262" customFormat="1" ht="31.5" customHeight="1"/>
    <row r="944" s="262" customFormat="1" ht="31.5" customHeight="1"/>
    <row r="945" s="262" customFormat="1" ht="31.5" customHeight="1"/>
    <row r="946" s="262" customFormat="1" ht="31.5" customHeight="1"/>
    <row r="947" s="262" customFormat="1" ht="31.5" customHeight="1"/>
    <row r="948" s="262" customFormat="1" ht="31.5" customHeight="1"/>
    <row r="949" s="262" customFormat="1" ht="31.5" customHeight="1"/>
    <row r="950" s="262" customFormat="1" ht="31.5" customHeight="1"/>
    <row r="951" s="262" customFormat="1" ht="31.5" customHeight="1"/>
    <row r="952" s="262" customFormat="1" ht="31.5" customHeight="1"/>
    <row r="953" s="262" customFormat="1" ht="31.5" customHeight="1"/>
    <row r="954" s="262" customFormat="1" ht="31.5" customHeight="1"/>
    <row r="955" s="262" customFormat="1" ht="31.5" customHeight="1"/>
    <row r="956" s="262" customFormat="1" ht="31.5" customHeight="1"/>
    <row r="957" s="262" customFormat="1" ht="31.5" customHeight="1"/>
    <row r="958" s="262" customFormat="1" ht="31.5" customHeight="1"/>
    <row r="959" s="262" customFormat="1" ht="31.5" customHeight="1"/>
    <row r="960" s="262" customFormat="1" ht="31.5" customHeight="1"/>
    <row r="961" s="262" customFormat="1" ht="31.5" customHeight="1"/>
    <row r="962" s="262" customFormat="1" ht="31.5" customHeight="1"/>
    <row r="963" s="262" customFormat="1" ht="31.5" customHeight="1"/>
    <row r="964" s="262" customFormat="1" ht="31.5" customHeight="1"/>
    <row r="965" s="262" customFormat="1" ht="31.5" customHeight="1"/>
    <row r="966" s="262" customFormat="1" ht="31.5" customHeight="1"/>
    <row r="967" s="262" customFormat="1" ht="31.5" customHeight="1"/>
    <row r="968" s="262" customFormat="1" ht="31.5" customHeight="1"/>
    <row r="969" s="262" customFormat="1" ht="31.5" customHeight="1"/>
    <row r="970" s="262" customFormat="1" ht="31.5" customHeight="1"/>
    <row r="971" s="262" customFormat="1" ht="31.5" customHeight="1"/>
    <row r="972" s="262" customFormat="1" ht="31.5" customHeight="1"/>
    <row r="973" s="262" customFormat="1" ht="31.5" customHeight="1"/>
    <row r="974" s="262" customFormat="1" ht="31.5" customHeight="1"/>
    <row r="975" s="262" customFormat="1" ht="31.5" customHeight="1"/>
    <row r="976" s="262" customFormat="1" ht="31.5" customHeight="1"/>
    <row r="977" s="262" customFormat="1" ht="31.5" customHeight="1"/>
    <row r="978" s="262" customFormat="1" ht="31.5" customHeight="1"/>
    <row r="979" s="262" customFormat="1" ht="31.5" customHeight="1"/>
    <row r="980" s="262" customFormat="1" ht="31.5" customHeight="1"/>
    <row r="981" s="262" customFormat="1" ht="31.5" customHeight="1"/>
    <row r="982" s="262" customFormat="1" ht="31.5" customHeight="1"/>
    <row r="983" s="262" customFormat="1" ht="31.5" customHeight="1"/>
    <row r="984" s="262" customFormat="1" ht="31.5" customHeight="1"/>
    <row r="985" s="262" customFormat="1" ht="31.5" customHeight="1"/>
    <row r="986" s="262" customFormat="1" ht="31.5" customHeight="1"/>
    <row r="987" s="262" customFormat="1" ht="31.5" customHeight="1"/>
    <row r="988" s="262" customFormat="1" ht="31.5" customHeight="1"/>
    <row r="989" s="262" customFormat="1" ht="31.5" customHeight="1"/>
    <row r="990" s="262" customFormat="1" ht="31.5" customHeight="1"/>
    <row r="991" s="262" customFormat="1" ht="31.5" customHeight="1"/>
    <row r="992" s="262" customFormat="1" ht="31.5" customHeight="1"/>
    <row r="993" s="262" customFormat="1" ht="31.5" customHeight="1"/>
    <row r="994" s="262" customFormat="1" ht="31.5" customHeight="1"/>
    <row r="995" s="262" customFormat="1" ht="31.5" customHeight="1"/>
    <row r="996" s="262" customFormat="1" ht="31.5" customHeight="1"/>
    <row r="997" s="262" customFormat="1" ht="31.5" customHeight="1"/>
    <row r="998" s="262" customFormat="1" ht="31.5" customHeight="1"/>
    <row r="999" s="262" customFormat="1" ht="31.5" customHeight="1"/>
    <row r="1000" s="262" customFormat="1" ht="31.5" customHeight="1"/>
  </sheetData>
  <mergeCells count="25">
    <mergeCell ref="A5:D5"/>
    <mergeCell ref="A1:D1"/>
    <mergeCell ref="A2:A3"/>
    <mergeCell ref="B2:B3"/>
    <mergeCell ref="C2:C3"/>
    <mergeCell ref="D2:D3"/>
    <mergeCell ref="A8:D8"/>
    <mergeCell ref="B26:B27"/>
    <mergeCell ref="C26:C27"/>
    <mergeCell ref="A11:D11"/>
    <mergeCell ref="A14:D14"/>
    <mergeCell ref="B20:D20"/>
    <mergeCell ref="B21:D21"/>
    <mergeCell ref="B22:D22"/>
    <mergeCell ref="A25:D25"/>
    <mergeCell ref="A26:A27"/>
    <mergeCell ref="B46:D46"/>
    <mergeCell ref="A49:B49"/>
    <mergeCell ref="D26:D27"/>
    <mergeCell ref="A29:D29"/>
    <mergeCell ref="A33:D33"/>
    <mergeCell ref="A37:D37"/>
    <mergeCell ref="A40:D40"/>
    <mergeCell ref="B44:D44"/>
    <mergeCell ref="B45:D45"/>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AD97-2862-4C43-97BD-79634F4CA3FB}">
  <dimension ref="A1:C3"/>
  <sheetViews>
    <sheetView workbookViewId="0">
      <selection activeCell="F3" sqref="F3"/>
    </sheetView>
  </sheetViews>
  <sheetFormatPr defaultRowHeight="12.6"/>
  <cols>
    <col min="3" max="3" width="31.42578125" customWidth="1"/>
  </cols>
  <sheetData>
    <row r="1" spans="1:3" ht="12.95">
      <c r="A1" s="472" t="s">
        <v>27</v>
      </c>
      <c r="B1" s="525"/>
      <c r="C1" s="525"/>
    </row>
    <row r="2" spans="1:3" ht="14.45">
      <c r="A2" s="473" t="s">
        <v>3</v>
      </c>
      <c r="B2" s="526"/>
      <c r="C2" s="137" t="s">
        <v>4</v>
      </c>
    </row>
    <row r="3" spans="1:3" ht="43.5">
      <c r="A3" s="474" t="s">
        <v>28</v>
      </c>
      <c r="B3" s="527"/>
      <c r="C3" s="138" t="s">
        <v>29</v>
      </c>
    </row>
  </sheetData>
  <mergeCells count="3">
    <mergeCell ref="A1:C1"/>
    <mergeCell ref="A2:B2"/>
    <mergeCell ref="A3:B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207B4-630A-4682-BE80-90CE8D3CF733}">
  <dimension ref="A1:D137"/>
  <sheetViews>
    <sheetView zoomScale="80" zoomScaleNormal="80" workbookViewId="0">
      <selection activeCell="C73" sqref="C73"/>
    </sheetView>
  </sheetViews>
  <sheetFormatPr defaultColWidth="9.140625" defaultRowHeight="14.1"/>
  <cols>
    <col min="1" max="1" width="37.85546875" style="49" customWidth="1"/>
    <col min="2" max="2" width="44.5703125" style="49" customWidth="1"/>
    <col min="3" max="3" width="58.85546875" style="49" customWidth="1"/>
    <col min="4" max="4" width="80.7109375" style="49" customWidth="1"/>
    <col min="5" max="16384" width="9.140625" style="49"/>
  </cols>
  <sheetData>
    <row r="1" spans="1:4" ht="14.45">
      <c r="A1" s="391" t="s">
        <v>907</v>
      </c>
      <c r="B1" s="528"/>
      <c r="C1" s="102"/>
      <c r="D1" s="102"/>
    </row>
    <row r="2" spans="1:4">
      <c r="A2" s="396" t="s">
        <v>81</v>
      </c>
      <c r="B2" s="396" t="s">
        <v>194</v>
      </c>
      <c r="C2" s="396" t="s">
        <v>83</v>
      </c>
      <c r="D2" s="396" t="s">
        <v>84</v>
      </c>
    </row>
    <row r="3" spans="1:4">
      <c r="A3" s="529"/>
      <c r="B3" s="398"/>
      <c r="C3" s="396"/>
      <c r="D3" s="530"/>
    </row>
    <row r="4" spans="1:4" ht="308.45">
      <c r="A4" s="95" t="s">
        <v>908</v>
      </c>
      <c r="B4" s="75">
        <v>0.5</v>
      </c>
      <c r="C4" s="74" t="s">
        <v>909</v>
      </c>
      <c r="D4" s="93" t="s">
        <v>910</v>
      </c>
    </row>
    <row r="5" spans="1:4" ht="14.45">
      <c r="A5" s="386" t="s">
        <v>497</v>
      </c>
      <c r="B5" s="531"/>
      <c r="C5" s="97"/>
      <c r="D5" s="100"/>
    </row>
    <row r="6" spans="1:4" ht="313.5">
      <c r="A6" s="95" t="s">
        <v>911</v>
      </c>
      <c r="B6" s="75">
        <v>0.5</v>
      </c>
      <c r="C6" s="74" t="s">
        <v>912</v>
      </c>
      <c r="D6" s="62" t="s">
        <v>913</v>
      </c>
    </row>
    <row r="7" spans="1:4" ht="101.1">
      <c r="A7" s="95" t="s">
        <v>914</v>
      </c>
      <c r="B7" s="75">
        <v>0.5</v>
      </c>
      <c r="C7" s="74" t="s">
        <v>915</v>
      </c>
      <c r="D7" s="62" t="s">
        <v>916</v>
      </c>
    </row>
    <row r="8" spans="1:4" ht="63" customHeight="1">
      <c r="A8" s="78" t="s">
        <v>917</v>
      </c>
      <c r="B8" s="75">
        <v>0</v>
      </c>
      <c r="C8" s="74" t="s">
        <v>918</v>
      </c>
      <c r="D8" s="62" t="s">
        <v>916</v>
      </c>
    </row>
    <row r="9" spans="1:4" ht="75.95">
      <c r="A9" s="78" t="s">
        <v>919</v>
      </c>
      <c r="B9" s="75">
        <v>0.5</v>
      </c>
      <c r="C9" s="74" t="s">
        <v>920</v>
      </c>
      <c r="D9" s="62" t="s">
        <v>916</v>
      </c>
    </row>
    <row r="10" spans="1:4" ht="150.94999999999999">
      <c r="A10" s="95" t="s">
        <v>921</v>
      </c>
      <c r="B10" s="75">
        <v>0.5</v>
      </c>
      <c r="C10" s="74" t="s">
        <v>922</v>
      </c>
      <c r="D10" s="62" t="s">
        <v>916</v>
      </c>
    </row>
    <row r="11" spans="1:4" ht="101.1">
      <c r="A11" s="95" t="s">
        <v>923</v>
      </c>
      <c r="B11" s="75">
        <v>0.5</v>
      </c>
      <c r="C11" s="74" t="s">
        <v>924</v>
      </c>
      <c r="D11" s="62" t="s">
        <v>916</v>
      </c>
    </row>
    <row r="12" spans="1:4" ht="14.45">
      <c r="A12" s="386" t="s">
        <v>101</v>
      </c>
      <c r="B12" s="531"/>
      <c r="C12" s="97"/>
      <c r="D12" s="100"/>
    </row>
    <row r="13" spans="1:4" ht="50.45">
      <c r="A13" s="78" t="s">
        <v>102</v>
      </c>
      <c r="B13" s="99">
        <v>1</v>
      </c>
      <c r="C13" s="74" t="s">
        <v>925</v>
      </c>
      <c r="D13" s="62" t="s">
        <v>916</v>
      </c>
    </row>
    <row r="14" spans="1:4" ht="72.599999999999994">
      <c r="A14" s="95" t="s">
        <v>261</v>
      </c>
      <c r="B14" s="75">
        <v>0.5</v>
      </c>
      <c r="C14" s="74" t="s">
        <v>926</v>
      </c>
      <c r="D14" s="101" t="s">
        <v>927</v>
      </c>
    </row>
    <row r="15" spans="1:4" ht="113.1">
      <c r="A15" s="78" t="s">
        <v>928</v>
      </c>
      <c r="B15" s="99" t="s">
        <v>498</v>
      </c>
      <c r="C15" s="74" t="s">
        <v>929</v>
      </c>
      <c r="D15" s="62" t="s">
        <v>930</v>
      </c>
    </row>
    <row r="16" spans="1:4" ht="75.599999999999994">
      <c r="A16" s="78" t="s">
        <v>111</v>
      </c>
      <c r="B16" s="99">
        <v>0.5</v>
      </c>
      <c r="C16" s="74" t="s">
        <v>931</v>
      </c>
      <c r="D16" s="62" t="s">
        <v>932</v>
      </c>
    </row>
    <row r="17" spans="1:4" ht="162.94999999999999">
      <c r="A17" s="78" t="s">
        <v>933</v>
      </c>
      <c r="B17" s="99">
        <v>0</v>
      </c>
      <c r="C17" s="74" t="s">
        <v>934</v>
      </c>
      <c r="D17" s="62" t="s">
        <v>935</v>
      </c>
    </row>
    <row r="18" spans="1:4" ht="14.45">
      <c r="A18" s="386" t="s">
        <v>116</v>
      </c>
      <c r="B18" s="531"/>
      <c r="C18" s="97"/>
      <c r="D18" s="100"/>
    </row>
    <row r="19" spans="1:4" ht="126">
      <c r="A19" s="95" t="s">
        <v>117</v>
      </c>
      <c r="B19" s="75">
        <v>0.5</v>
      </c>
      <c r="C19" s="74" t="s">
        <v>936</v>
      </c>
      <c r="D19" s="62" t="s">
        <v>930</v>
      </c>
    </row>
    <row r="20" spans="1:4" ht="163.5">
      <c r="A20" s="95" t="s">
        <v>937</v>
      </c>
      <c r="B20" s="75">
        <v>0.5</v>
      </c>
      <c r="C20" s="74" t="s">
        <v>938</v>
      </c>
      <c r="D20" s="93" t="s">
        <v>939</v>
      </c>
    </row>
    <row r="21" spans="1:4" ht="57.95">
      <c r="A21" s="76" t="s">
        <v>274</v>
      </c>
      <c r="B21" s="99">
        <v>1</v>
      </c>
      <c r="C21" s="74" t="s">
        <v>940</v>
      </c>
      <c r="D21" s="62" t="s">
        <v>941</v>
      </c>
    </row>
    <row r="22" spans="1:4" ht="51">
      <c r="A22" s="95" t="s">
        <v>123</v>
      </c>
      <c r="B22" s="75">
        <v>0.5</v>
      </c>
      <c r="C22" s="74" t="s">
        <v>942</v>
      </c>
      <c r="D22" s="98" t="s">
        <v>943</v>
      </c>
    </row>
    <row r="23" spans="1:4" ht="57.95">
      <c r="A23" s="95" t="s">
        <v>234</v>
      </c>
      <c r="B23" s="75">
        <v>0.5</v>
      </c>
      <c r="C23" s="74" t="s">
        <v>944</v>
      </c>
      <c r="D23" s="62" t="s">
        <v>943</v>
      </c>
    </row>
    <row r="24" spans="1:4" ht="14.45">
      <c r="A24" s="386" t="s">
        <v>127</v>
      </c>
      <c r="B24" s="531"/>
      <c r="C24" s="97"/>
      <c r="D24" s="96"/>
    </row>
    <row r="25" spans="1:4" ht="101.1">
      <c r="A25" s="95" t="s">
        <v>128</v>
      </c>
      <c r="B25" s="75">
        <v>0.5</v>
      </c>
      <c r="C25" s="74" t="s">
        <v>945</v>
      </c>
      <c r="D25" s="62"/>
    </row>
    <row r="26" spans="1:4" ht="87">
      <c r="A26" s="95" t="s">
        <v>326</v>
      </c>
      <c r="B26" s="75">
        <v>0.5</v>
      </c>
      <c r="C26" s="74" t="s">
        <v>946</v>
      </c>
      <c r="D26" s="62" t="s">
        <v>947</v>
      </c>
    </row>
    <row r="27" spans="1:4" ht="101.1">
      <c r="A27" s="95" t="s">
        <v>948</v>
      </c>
      <c r="B27" s="75">
        <v>0.5</v>
      </c>
      <c r="C27" s="74" t="s">
        <v>949</v>
      </c>
      <c r="D27" s="62" t="s">
        <v>947</v>
      </c>
    </row>
    <row r="28" spans="1:4" ht="84">
      <c r="A28" s="78" t="s">
        <v>950</v>
      </c>
      <c r="B28" s="94">
        <v>1</v>
      </c>
      <c r="C28" s="93" t="s">
        <v>951</v>
      </c>
      <c r="D28" s="62" t="s">
        <v>952</v>
      </c>
    </row>
    <row r="29" spans="1:4" ht="14.45">
      <c r="A29" s="92" t="s">
        <v>953</v>
      </c>
      <c r="B29" s="388">
        <v>10.5</v>
      </c>
      <c r="C29" s="389"/>
      <c r="D29" s="390"/>
    </row>
    <row r="30" spans="1:4" ht="14.45">
      <c r="A30" s="92" t="s">
        <v>244</v>
      </c>
      <c r="B30" s="393">
        <f>B29/21*100</f>
        <v>50</v>
      </c>
      <c r="C30" s="394"/>
      <c r="D30" s="395"/>
    </row>
    <row r="31" spans="1:4" ht="14.45">
      <c r="A31" s="92" t="s">
        <v>139</v>
      </c>
      <c r="B31" s="388">
        <v>3</v>
      </c>
      <c r="C31" s="389"/>
      <c r="D31" s="390"/>
    </row>
    <row r="34" spans="1:4" ht="14.45">
      <c r="A34" s="485" t="s">
        <v>494</v>
      </c>
      <c r="B34" s="528"/>
      <c r="C34" s="264"/>
    </row>
    <row r="35" spans="1:4">
      <c r="A35" s="396" t="s">
        <v>81</v>
      </c>
      <c r="B35" s="396" t="s">
        <v>194</v>
      </c>
      <c r="C35" s="396" t="s">
        <v>83</v>
      </c>
      <c r="D35" s="396" t="s">
        <v>84</v>
      </c>
    </row>
    <row r="36" spans="1:4">
      <c r="A36" s="529"/>
      <c r="B36" s="398"/>
      <c r="C36" s="396"/>
      <c r="D36" s="530"/>
    </row>
    <row r="37" spans="1:4" ht="43.5">
      <c r="A37" s="78" t="s">
        <v>495</v>
      </c>
      <c r="B37" s="75">
        <v>0</v>
      </c>
      <c r="C37" s="265" t="s">
        <v>496</v>
      </c>
      <c r="D37" s="62"/>
    </row>
    <row r="38" spans="1:4" ht="14.45">
      <c r="A38" s="486" t="s">
        <v>497</v>
      </c>
      <c r="B38" s="529"/>
      <c r="C38" s="265"/>
      <c r="D38" s="62"/>
    </row>
    <row r="39" spans="1:4" ht="43.5">
      <c r="A39" s="76" t="s">
        <v>464</v>
      </c>
      <c r="B39" s="99" t="s">
        <v>498</v>
      </c>
      <c r="C39" s="265"/>
      <c r="D39" s="62"/>
    </row>
    <row r="40" spans="1:4" ht="43.5">
      <c r="A40" s="76" t="s">
        <v>499</v>
      </c>
      <c r="B40" s="99" t="s">
        <v>498</v>
      </c>
      <c r="C40" s="265"/>
      <c r="D40" s="62"/>
    </row>
    <row r="41" spans="1:4" ht="57.95">
      <c r="A41" s="266" t="s">
        <v>500</v>
      </c>
      <c r="B41" s="75" t="s">
        <v>498</v>
      </c>
      <c r="C41" s="265"/>
      <c r="D41" s="62"/>
    </row>
    <row r="42" spans="1:4" ht="43.5">
      <c r="A42" s="76" t="s">
        <v>501</v>
      </c>
      <c r="B42" s="99" t="s">
        <v>498</v>
      </c>
      <c r="C42" s="265"/>
      <c r="D42" s="62"/>
    </row>
    <row r="43" spans="1:4" ht="14.45">
      <c r="A43" s="486" t="s">
        <v>101</v>
      </c>
      <c r="B43" s="529"/>
      <c r="C43" s="265"/>
      <c r="D43" s="62"/>
    </row>
    <row r="44" spans="1:4" ht="43.5">
      <c r="A44" s="95" t="s">
        <v>102</v>
      </c>
      <c r="B44" s="75" t="s">
        <v>498</v>
      </c>
      <c r="C44" s="265"/>
      <c r="D44" s="62"/>
    </row>
    <row r="45" spans="1:4" ht="72.599999999999994">
      <c r="A45" s="78" t="s">
        <v>261</v>
      </c>
      <c r="B45" s="99" t="s">
        <v>498</v>
      </c>
      <c r="C45" s="265"/>
      <c r="D45" s="62"/>
    </row>
    <row r="46" spans="1:4" ht="57.95">
      <c r="A46" s="76" t="s">
        <v>453</v>
      </c>
      <c r="B46" s="99" t="s">
        <v>498</v>
      </c>
      <c r="C46" s="265"/>
      <c r="D46" s="62"/>
    </row>
    <row r="47" spans="1:4" ht="43.5">
      <c r="A47" s="76" t="s">
        <v>111</v>
      </c>
      <c r="B47" s="99" t="s">
        <v>498</v>
      </c>
      <c r="C47" s="265"/>
      <c r="D47" s="62"/>
    </row>
    <row r="48" spans="1:4" ht="43.5">
      <c r="A48" s="95" t="s">
        <v>454</v>
      </c>
      <c r="B48" s="99" t="s">
        <v>498</v>
      </c>
      <c r="C48" s="265"/>
      <c r="D48" s="62"/>
    </row>
    <row r="49" spans="1:4">
      <c r="A49" s="487" t="s">
        <v>116</v>
      </c>
      <c r="B49" s="529"/>
      <c r="C49" s="265"/>
      <c r="D49" s="62"/>
    </row>
    <row r="50" spans="1:4" ht="43.5">
      <c r="A50" s="95" t="s">
        <v>117</v>
      </c>
      <c r="B50" s="75" t="s">
        <v>498</v>
      </c>
      <c r="C50" s="265"/>
      <c r="D50" s="62"/>
    </row>
    <row r="51" spans="1:4" ht="57.95">
      <c r="A51" s="267" t="s">
        <v>502</v>
      </c>
      <c r="B51" s="75" t="s">
        <v>498</v>
      </c>
      <c r="C51" s="265"/>
      <c r="D51" s="62"/>
    </row>
    <row r="52" spans="1:4" ht="43.5">
      <c r="A52" s="267" t="s">
        <v>437</v>
      </c>
      <c r="B52" s="75" t="s">
        <v>498</v>
      </c>
      <c r="C52" s="265"/>
      <c r="D52" s="62"/>
    </row>
    <row r="53" spans="1:4" ht="43.5">
      <c r="A53" s="95" t="s">
        <v>123</v>
      </c>
      <c r="B53" s="75" t="s">
        <v>498</v>
      </c>
      <c r="C53" s="265"/>
      <c r="D53" s="62"/>
    </row>
    <row r="54" spans="1:4" ht="87">
      <c r="A54" s="95" t="s">
        <v>485</v>
      </c>
      <c r="B54" s="75" t="s">
        <v>498</v>
      </c>
      <c r="C54" s="265"/>
      <c r="D54" s="62"/>
    </row>
    <row r="55" spans="1:4" ht="14.45">
      <c r="A55" s="486" t="s">
        <v>127</v>
      </c>
      <c r="B55" s="529"/>
      <c r="C55" s="265"/>
      <c r="D55" s="62"/>
    </row>
    <row r="56" spans="1:4" ht="57.95">
      <c r="A56" s="95" t="s">
        <v>439</v>
      </c>
      <c r="B56" s="75" t="s">
        <v>498</v>
      </c>
      <c r="C56" s="265"/>
      <c r="D56" s="62"/>
    </row>
    <row r="57" spans="1:4" ht="116.1">
      <c r="A57" s="95" t="s">
        <v>440</v>
      </c>
      <c r="B57" s="75" t="s">
        <v>498</v>
      </c>
      <c r="C57" s="265"/>
      <c r="D57" s="62"/>
    </row>
    <row r="58" spans="1:4" ht="72.599999999999994">
      <c r="A58" s="95" t="s">
        <v>441</v>
      </c>
      <c r="B58" s="75" t="s">
        <v>498</v>
      </c>
      <c r="C58" s="265"/>
      <c r="D58" s="62"/>
    </row>
    <row r="59" spans="1:4" ht="57.95">
      <c r="A59" s="95" t="s">
        <v>439</v>
      </c>
      <c r="B59" s="75" t="s">
        <v>498</v>
      </c>
      <c r="C59" s="265"/>
      <c r="D59" s="62"/>
    </row>
    <row r="60" spans="1:4" ht="57.95">
      <c r="A60" s="78" t="s">
        <v>503</v>
      </c>
      <c r="B60" s="75" t="s">
        <v>498</v>
      </c>
      <c r="C60" s="265"/>
      <c r="D60" s="62"/>
    </row>
    <row r="61" spans="1:4" ht="14.45">
      <c r="A61" s="92" t="s">
        <v>504</v>
      </c>
      <c r="B61" s="388">
        <f>SUM(B37,B39:B42,B44:B48,B50:B54,B56:B60)</f>
        <v>0</v>
      </c>
      <c r="C61" s="389"/>
      <c r="D61" s="390"/>
    </row>
    <row r="62" spans="1:4" ht="14.45">
      <c r="A62" s="92" t="s">
        <v>244</v>
      </c>
      <c r="B62" s="388">
        <f>B61/20*100</f>
        <v>0</v>
      </c>
      <c r="C62" s="389"/>
      <c r="D62" s="390"/>
    </row>
    <row r="63" spans="1:4" ht="14.45">
      <c r="A63" s="92" t="s">
        <v>139</v>
      </c>
      <c r="B63" s="388">
        <v>0</v>
      </c>
      <c r="C63" s="389"/>
      <c r="D63" s="390"/>
    </row>
    <row r="64" spans="1:4" ht="14.45">
      <c r="A64" s="135"/>
      <c r="B64" s="136"/>
      <c r="C64" s="136"/>
      <c r="D64" s="136"/>
    </row>
    <row r="66" spans="1:4">
      <c r="A66" s="396" t="s">
        <v>81</v>
      </c>
      <c r="B66" s="396" t="s">
        <v>194</v>
      </c>
      <c r="C66" s="396" t="s">
        <v>83</v>
      </c>
      <c r="D66" s="396" t="s">
        <v>84</v>
      </c>
    </row>
    <row r="67" spans="1:4">
      <c r="A67" s="529"/>
      <c r="B67" s="398"/>
      <c r="C67" s="396"/>
      <c r="D67" s="530"/>
    </row>
    <row r="68" spans="1:4" ht="38.450000000000003">
      <c r="A68" s="78" t="s">
        <v>428</v>
      </c>
      <c r="B68" s="75">
        <v>1</v>
      </c>
      <c r="C68" s="74" t="s">
        <v>954</v>
      </c>
      <c r="D68" s="62"/>
    </row>
    <row r="70" spans="1:4" ht="14.45">
      <c r="A70" s="483" t="s">
        <v>444</v>
      </c>
      <c r="B70" s="528"/>
    </row>
    <row r="71" spans="1:4">
      <c r="A71" s="396" t="s">
        <v>81</v>
      </c>
      <c r="B71" s="396" t="s">
        <v>194</v>
      </c>
      <c r="C71" s="396" t="s">
        <v>83</v>
      </c>
      <c r="D71" s="396" t="s">
        <v>84</v>
      </c>
    </row>
    <row r="72" spans="1:4">
      <c r="A72" s="529"/>
      <c r="B72" s="398"/>
      <c r="C72" s="396"/>
      <c r="D72" s="530"/>
    </row>
    <row r="73" spans="1:4" ht="38.450000000000003">
      <c r="A73" s="78" t="s">
        <v>445</v>
      </c>
      <c r="B73" s="75">
        <v>1</v>
      </c>
      <c r="C73" s="74" t="s">
        <v>955</v>
      </c>
      <c r="D73" s="62"/>
    </row>
    <row r="75" spans="1:4" ht="14.45">
      <c r="A75" s="484" t="s">
        <v>459</v>
      </c>
      <c r="B75" s="532"/>
      <c r="C75" s="79"/>
      <c r="D75" s="77"/>
    </row>
    <row r="76" spans="1:4">
      <c r="A76" s="396" t="s">
        <v>81</v>
      </c>
      <c r="B76" s="396" t="s">
        <v>194</v>
      </c>
      <c r="C76" s="396" t="s">
        <v>83</v>
      </c>
      <c r="D76" s="396" t="s">
        <v>84</v>
      </c>
    </row>
    <row r="77" spans="1:4">
      <c r="A77" s="529"/>
      <c r="B77" s="398"/>
      <c r="C77" s="396"/>
      <c r="D77" s="530"/>
    </row>
    <row r="78" spans="1:4" ht="38.450000000000003">
      <c r="A78" s="78" t="s">
        <v>461</v>
      </c>
      <c r="B78" s="75">
        <v>1</v>
      </c>
      <c r="C78" s="74" t="s">
        <v>956</v>
      </c>
      <c r="D78" s="62"/>
    </row>
    <row r="80" spans="1:4" ht="14.45">
      <c r="A80" s="482" t="s">
        <v>957</v>
      </c>
      <c r="B80" s="532"/>
      <c r="C80" s="77"/>
      <c r="D80" s="77"/>
    </row>
    <row r="81" spans="1:4">
      <c r="A81" s="396" t="s">
        <v>81</v>
      </c>
      <c r="B81" s="396" t="s">
        <v>194</v>
      </c>
      <c r="C81" s="396" t="s">
        <v>83</v>
      </c>
      <c r="D81" s="396" t="s">
        <v>84</v>
      </c>
    </row>
    <row r="82" spans="1:4">
      <c r="A82" s="529"/>
      <c r="B82" s="398"/>
      <c r="C82" s="396"/>
      <c r="D82" s="530"/>
    </row>
    <row r="83" spans="1:4" ht="63.6">
      <c r="A83" s="76" t="s">
        <v>958</v>
      </c>
      <c r="B83" s="75">
        <v>1</v>
      </c>
      <c r="C83" s="74" t="s">
        <v>959</v>
      </c>
      <c r="D83" s="62"/>
    </row>
    <row r="84" spans="1:4" ht="14.45">
      <c r="A84" s="478"/>
      <c r="B84" s="533"/>
      <c r="C84" s="73"/>
      <c r="D84" s="72"/>
    </row>
    <row r="86" spans="1:4" ht="14.45">
      <c r="A86" s="477" t="s">
        <v>517</v>
      </c>
      <c r="B86" s="528"/>
      <c r="C86" s="528"/>
      <c r="D86" s="528"/>
    </row>
    <row r="87" spans="1:4">
      <c r="A87" s="480" t="s">
        <v>81</v>
      </c>
      <c r="B87" s="396" t="s">
        <v>194</v>
      </c>
      <c r="C87" s="396" t="s">
        <v>83</v>
      </c>
      <c r="D87" s="396" t="s">
        <v>84</v>
      </c>
    </row>
    <row r="88" spans="1:4">
      <c r="A88" s="481"/>
      <c r="B88" s="398"/>
      <c r="C88" s="396"/>
      <c r="D88" s="530"/>
    </row>
    <row r="89" spans="1:4" ht="43.5">
      <c r="A89" s="69" t="s">
        <v>519</v>
      </c>
      <c r="B89" s="54">
        <v>1</v>
      </c>
      <c r="C89" s="55" t="s">
        <v>960</v>
      </c>
      <c r="D89" s="54"/>
    </row>
    <row r="90" spans="1:4" ht="14.45">
      <c r="A90" s="476" t="s">
        <v>522</v>
      </c>
      <c r="B90" s="534"/>
      <c r="C90" s="534"/>
      <c r="D90" s="535"/>
    </row>
    <row r="91" spans="1:4" ht="43.5">
      <c r="A91" s="53" t="s">
        <v>523</v>
      </c>
      <c r="B91" s="54">
        <v>1</v>
      </c>
      <c r="C91" s="55" t="s">
        <v>961</v>
      </c>
      <c r="D91" s="54"/>
    </row>
    <row r="92" spans="1:4" ht="14.45">
      <c r="A92" s="476" t="s">
        <v>532</v>
      </c>
      <c r="B92" s="534"/>
      <c r="C92" s="534"/>
      <c r="D92" s="535"/>
    </row>
    <row r="93" spans="1:4" ht="72.599999999999994">
      <c r="A93" s="69" t="s">
        <v>962</v>
      </c>
      <c r="B93" s="54">
        <v>0.5</v>
      </c>
      <c r="C93" s="55" t="s">
        <v>963</v>
      </c>
      <c r="D93" s="54"/>
    </row>
    <row r="94" spans="1:4" ht="57.95">
      <c r="A94" s="69" t="s">
        <v>536</v>
      </c>
      <c r="B94" s="54">
        <v>1</v>
      </c>
      <c r="C94" s="55" t="s">
        <v>964</v>
      </c>
      <c r="D94" s="55" t="s">
        <v>952</v>
      </c>
    </row>
    <row r="95" spans="1:4" ht="72.599999999999994">
      <c r="A95" s="69" t="s">
        <v>539</v>
      </c>
      <c r="B95" s="54">
        <v>0.5</v>
      </c>
      <c r="C95" s="55" t="s">
        <v>965</v>
      </c>
      <c r="D95" s="55" t="s">
        <v>966</v>
      </c>
    </row>
    <row r="97" spans="1:4" ht="14.45">
      <c r="A97" s="477" t="s">
        <v>572</v>
      </c>
      <c r="B97" s="528"/>
      <c r="C97" s="528"/>
      <c r="D97" s="528"/>
    </row>
    <row r="98" spans="1:4">
      <c r="A98" s="475" t="s">
        <v>81</v>
      </c>
      <c r="B98" s="396" t="s">
        <v>194</v>
      </c>
      <c r="C98" s="396" t="s">
        <v>83</v>
      </c>
      <c r="D98" s="396" t="s">
        <v>84</v>
      </c>
    </row>
    <row r="99" spans="1:4">
      <c r="A99" s="536"/>
      <c r="B99" s="398"/>
      <c r="C99" s="396"/>
      <c r="D99" s="530"/>
    </row>
    <row r="100" spans="1:4" ht="43.5">
      <c r="A100" s="53" t="s">
        <v>573</v>
      </c>
      <c r="B100" s="54">
        <v>1</v>
      </c>
      <c r="C100" s="71" t="s">
        <v>967</v>
      </c>
      <c r="D100" s="54"/>
    </row>
    <row r="102" spans="1:4" ht="14.45">
      <c r="A102" s="477" t="s">
        <v>968</v>
      </c>
      <c r="B102" s="528"/>
      <c r="C102" s="528"/>
      <c r="D102" s="528"/>
    </row>
    <row r="103" spans="1:4">
      <c r="A103" s="479" t="s">
        <v>81</v>
      </c>
      <c r="B103" s="396" t="s">
        <v>194</v>
      </c>
      <c r="C103" s="396" t="s">
        <v>83</v>
      </c>
      <c r="D103" s="396" t="s">
        <v>84</v>
      </c>
    </row>
    <row r="104" spans="1:4">
      <c r="A104" s="536"/>
      <c r="B104" s="398"/>
      <c r="C104" s="396"/>
      <c r="D104" s="530"/>
    </row>
    <row r="105" spans="1:4" ht="43.5">
      <c r="A105" s="69" t="s">
        <v>969</v>
      </c>
      <c r="B105" s="54">
        <v>1</v>
      </c>
      <c r="C105" s="55" t="s">
        <v>970</v>
      </c>
      <c r="D105" s="54"/>
    </row>
    <row r="107" spans="1:4" ht="14.45">
      <c r="A107" s="477" t="s">
        <v>971</v>
      </c>
      <c r="B107" s="528"/>
      <c r="C107" s="528"/>
      <c r="D107" s="528"/>
    </row>
    <row r="108" spans="1:4">
      <c r="A108" s="475" t="s">
        <v>81</v>
      </c>
      <c r="B108" s="396" t="s">
        <v>194</v>
      </c>
      <c r="C108" s="396" t="s">
        <v>83</v>
      </c>
      <c r="D108" s="396" t="s">
        <v>84</v>
      </c>
    </row>
    <row r="109" spans="1:4">
      <c r="A109" s="536"/>
      <c r="B109" s="398"/>
      <c r="C109" s="396"/>
      <c r="D109" s="530"/>
    </row>
    <row r="110" spans="1:4" ht="57.95">
      <c r="A110" s="69" t="s">
        <v>612</v>
      </c>
      <c r="B110" s="54">
        <v>1</v>
      </c>
      <c r="C110" s="55" t="s">
        <v>972</v>
      </c>
      <c r="D110" s="54"/>
    </row>
    <row r="111" spans="1:4" ht="14.45">
      <c r="A111" s="58" t="s">
        <v>621</v>
      </c>
      <c r="B111" s="57"/>
      <c r="C111" s="57"/>
      <c r="D111" s="56"/>
    </row>
    <row r="112" spans="1:4" ht="116.1">
      <c r="A112" s="70" t="s">
        <v>962</v>
      </c>
      <c r="B112" s="54">
        <v>0.5</v>
      </c>
      <c r="C112" s="55" t="s">
        <v>973</v>
      </c>
      <c r="D112" s="59" t="s">
        <v>974</v>
      </c>
    </row>
    <row r="113" spans="1:4" ht="57.95">
      <c r="A113" s="69" t="s">
        <v>624</v>
      </c>
      <c r="B113" s="54">
        <v>1</v>
      </c>
      <c r="C113" s="55" t="s">
        <v>975</v>
      </c>
      <c r="D113" s="54"/>
    </row>
    <row r="115" spans="1:4" ht="14.45">
      <c r="A115" s="477" t="s">
        <v>976</v>
      </c>
      <c r="B115" s="528"/>
      <c r="C115" s="528"/>
      <c r="D115" s="528"/>
    </row>
    <row r="116" spans="1:4">
      <c r="A116" s="475" t="s">
        <v>81</v>
      </c>
      <c r="B116" s="396" t="s">
        <v>194</v>
      </c>
      <c r="C116" s="396" t="s">
        <v>83</v>
      </c>
      <c r="D116" s="396" t="s">
        <v>84</v>
      </c>
    </row>
    <row r="117" spans="1:4">
      <c r="A117" s="536"/>
      <c r="B117" s="398"/>
      <c r="C117" s="396"/>
      <c r="D117" s="530"/>
    </row>
    <row r="118" spans="1:4" ht="43.5">
      <c r="A118" s="53" t="s">
        <v>654</v>
      </c>
      <c r="B118" s="54">
        <v>1</v>
      </c>
      <c r="C118" s="55" t="s">
        <v>977</v>
      </c>
      <c r="D118" s="54"/>
    </row>
    <row r="119" spans="1:4" ht="14.45">
      <c r="A119" s="476" t="s">
        <v>522</v>
      </c>
      <c r="B119" s="534"/>
      <c r="C119" s="534"/>
      <c r="D119" s="535"/>
    </row>
    <row r="120" spans="1:4" ht="57.95">
      <c r="A120" s="53" t="s">
        <v>657</v>
      </c>
      <c r="B120" s="54">
        <v>1</v>
      </c>
      <c r="C120" s="55" t="s">
        <v>978</v>
      </c>
      <c r="D120" s="54"/>
    </row>
    <row r="122" spans="1:4" ht="14.45">
      <c r="A122" s="477" t="s">
        <v>670</v>
      </c>
      <c r="B122" s="528"/>
      <c r="C122" s="528"/>
      <c r="D122" s="528"/>
    </row>
    <row r="123" spans="1:4">
      <c r="A123" s="475" t="s">
        <v>81</v>
      </c>
      <c r="B123" s="396" t="s">
        <v>194</v>
      </c>
      <c r="C123" s="396" t="s">
        <v>83</v>
      </c>
      <c r="D123" s="396" t="s">
        <v>84</v>
      </c>
    </row>
    <row r="124" spans="1:4">
      <c r="A124" s="536"/>
      <c r="B124" s="398"/>
      <c r="C124" s="396"/>
      <c r="D124" s="530"/>
    </row>
    <row r="125" spans="1:4" ht="43.5">
      <c r="A125" s="53" t="s">
        <v>671</v>
      </c>
      <c r="B125" s="68">
        <v>1</v>
      </c>
      <c r="C125" s="55" t="s">
        <v>979</v>
      </c>
      <c r="D125" s="54"/>
    </row>
    <row r="126" spans="1:4" ht="14.45" customHeight="1">
      <c r="A126" s="67" t="s">
        <v>980</v>
      </c>
    </row>
    <row r="127" spans="1:4" ht="14.45" customHeight="1">
      <c r="A127" s="66" t="s">
        <v>81</v>
      </c>
      <c r="B127" s="63" t="s">
        <v>194</v>
      </c>
      <c r="C127" s="63" t="s">
        <v>83</v>
      </c>
      <c r="D127" s="63" t="s">
        <v>84</v>
      </c>
    </row>
    <row r="128" spans="1:4" ht="14.45">
      <c r="A128" s="65"/>
      <c r="B128" s="64"/>
      <c r="C128" s="63"/>
      <c r="D128" s="62"/>
    </row>
    <row r="129" spans="1:4" ht="87">
      <c r="A129" s="53" t="s">
        <v>723</v>
      </c>
      <c r="B129" s="60">
        <v>1</v>
      </c>
      <c r="C129" s="59" t="s">
        <v>981</v>
      </c>
      <c r="D129" s="54"/>
    </row>
    <row r="131" spans="1:4" ht="14.45" customHeight="1">
      <c r="A131" s="67" t="s">
        <v>785</v>
      </c>
    </row>
    <row r="132" spans="1:4" ht="14.45" customHeight="1">
      <c r="A132" s="66" t="s">
        <v>81</v>
      </c>
      <c r="B132" s="63" t="s">
        <v>194</v>
      </c>
      <c r="C132" s="63" t="s">
        <v>83</v>
      </c>
      <c r="D132" s="63" t="s">
        <v>84</v>
      </c>
    </row>
    <row r="133" spans="1:4" ht="14.45">
      <c r="A133" s="65"/>
      <c r="B133" s="64"/>
      <c r="C133" s="63"/>
      <c r="D133" s="62"/>
    </row>
    <row r="134" spans="1:4" ht="57.95">
      <c r="A134" s="61" t="s">
        <v>786</v>
      </c>
      <c r="B134" s="60">
        <v>1</v>
      </c>
      <c r="C134" s="59" t="s">
        <v>982</v>
      </c>
      <c r="D134" s="54"/>
    </row>
    <row r="135" spans="1:4" ht="14.45">
      <c r="A135" s="476" t="s">
        <v>522</v>
      </c>
      <c r="B135" s="534"/>
      <c r="C135" s="534"/>
      <c r="D135" s="535"/>
    </row>
    <row r="136" spans="1:4" ht="57.95">
      <c r="A136" s="53" t="s">
        <v>789</v>
      </c>
      <c r="B136" s="54">
        <v>1</v>
      </c>
      <c r="C136" s="55" t="s">
        <v>982</v>
      </c>
      <c r="D136" s="54"/>
    </row>
    <row r="137" spans="1:4" ht="84">
      <c r="A137" s="53" t="s">
        <v>817</v>
      </c>
      <c r="B137" s="52">
        <v>0.5</v>
      </c>
      <c r="C137" s="51" t="s">
        <v>983</v>
      </c>
      <c r="D137" s="50" t="s">
        <v>984</v>
      </c>
    </row>
  </sheetData>
  <mergeCells count="78">
    <mergeCell ref="A1:B1"/>
    <mergeCell ref="A2:A3"/>
    <mergeCell ref="B2:B3"/>
    <mergeCell ref="C2:C3"/>
    <mergeCell ref="D2:D3"/>
    <mergeCell ref="A5:B5"/>
    <mergeCell ref="A43:B43"/>
    <mergeCell ref="A49:B49"/>
    <mergeCell ref="A55:B55"/>
    <mergeCell ref="B61:D61"/>
    <mergeCell ref="A12:B12"/>
    <mergeCell ref="A18:B18"/>
    <mergeCell ref="A24:B24"/>
    <mergeCell ref="B29:D29"/>
    <mergeCell ref="B30:D30"/>
    <mergeCell ref="B62:D62"/>
    <mergeCell ref="B31:D31"/>
    <mergeCell ref="A34:B34"/>
    <mergeCell ref="A35:A36"/>
    <mergeCell ref="B35:B36"/>
    <mergeCell ref="C35:C36"/>
    <mergeCell ref="D35:D36"/>
    <mergeCell ref="A38:B38"/>
    <mergeCell ref="A75:B75"/>
    <mergeCell ref="A76:A77"/>
    <mergeCell ref="B76:B77"/>
    <mergeCell ref="C76:C77"/>
    <mergeCell ref="D76:D77"/>
    <mergeCell ref="B63:D63"/>
    <mergeCell ref="A66:A67"/>
    <mergeCell ref="B66:B67"/>
    <mergeCell ref="C66:C67"/>
    <mergeCell ref="D66:D67"/>
    <mergeCell ref="A70:B70"/>
    <mergeCell ref="A71:A72"/>
    <mergeCell ref="B71:B72"/>
    <mergeCell ref="C71:C72"/>
    <mergeCell ref="D71:D72"/>
    <mergeCell ref="A80:B80"/>
    <mergeCell ref="A81:A82"/>
    <mergeCell ref="B81:B82"/>
    <mergeCell ref="C81:C82"/>
    <mergeCell ref="D81:D82"/>
    <mergeCell ref="A84:B84"/>
    <mergeCell ref="A86:D86"/>
    <mergeCell ref="A103:A104"/>
    <mergeCell ref="B103:B104"/>
    <mergeCell ref="C103:C104"/>
    <mergeCell ref="D103:D104"/>
    <mergeCell ref="A87:A88"/>
    <mergeCell ref="B87:B88"/>
    <mergeCell ref="C87:C88"/>
    <mergeCell ref="D87:D88"/>
    <mergeCell ref="A90:D90"/>
    <mergeCell ref="A107:D107"/>
    <mergeCell ref="A92:D92"/>
    <mergeCell ref="A97:D97"/>
    <mergeCell ref="A98:A99"/>
    <mergeCell ref="B98:B99"/>
    <mergeCell ref="C98:C99"/>
    <mergeCell ref="D98:D99"/>
    <mergeCell ref="A102:D102"/>
    <mergeCell ref="A108:A109"/>
    <mergeCell ref="B108:B109"/>
    <mergeCell ref="C108:C109"/>
    <mergeCell ref="D108:D109"/>
    <mergeCell ref="A135:D135"/>
    <mergeCell ref="A119:D119"/>
    <mergeCell ref="A122:D122"/>
    <mergeCell ref="A123:A124"/>
    <mergeCell ref="B123:B124"/>
    <mergeCell ref="C123:C124"/>
    <mergeCell ref="D123:D124"/>
    <mergeCell ref="A115:D115"/>
    <mergeCell ref="A116:A117"/>
    <mergeCell ref="B116:B117"/>
    <mergeCell ref="C116:C117"/>
    <mergeCell ref="D116:D117"/>
  </mergeCells>
  <hyperlinks>
    <hyperlink ref="A41" r:id="rId1" location="_msocom_1" xr:uid="{BD77D295-DD98-41D8-831E-3C1D304D375E}"/>
    <hyperlink ref="A93" r:id="rId2" location="_edn1" display="The policy extends to all workers, occupations and population groups and those most likely to be marginalised*, including informally employed[i] paid care workers" xr:uid="{030AD535-F495-4E68-9934-D15BE130E73E}"/>
    <hyperlink ref="A100" r:id="rId3" location="_msocom_1" display="There is a national policy on equal pay for equal work for men, women and gender diverse groups[a1]" xr:uid="{C38D05BA-8113-493C-B08A-AA41F694B6E6}"/>
    <hyperlink ref="A112" r:id="rId4" location="_edn1" display="The policy extends to all workers, occupations and population groups and those most likely to be marginalised*, including informally employed[i] paid care workers" xr:uid="{CEA8CBEA-0CE3-43B2-AC48-C7F6F25D6625}"/>
    <hyperlink ref="D14" r:id="rId5" display="https://www.earlyyears.wales/en/news/early-years-wales-report-childcare-rate-wales-2025" xr:uid="{6FDA4E10-DED6-4E57-9912-CA0568FB252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F53E5-A0F3-40CB-B2A1-73A4BAEFAFCE}">
  <dimension ref="A1:D24"/>
  <sheetViews>
    <sheetView topLeftCell="A18" workbookViewId="0">
      <selection activeCell="C12" sqref="C12"/>
    </sheetView>
  </sheetViews>
  <sheetFormatPr defaultColWidth="9.140625" defaultRowHeight="14.1"/>
  <cols>
    <col min="1" max="1" width="38.5703125" style="49" customWidth="1"/>
    <col min="2" max="2" width="8.140625" style="49" bestFit="1" customWidth="1"/>
    <col min="3" max="3" width="59.42578125" style="49" customWidth="1"/>
    <col min="4" max="5" width="54.85546875" style="49" customWidth="1"/>
    <col min="6" max="16384" width="9.140625" style="49"/>
  </cols>
  <sheetData>
    <row r="1" spans="1:4">
      <c r="A1" s="396" t="s">
        <v>81</v>
      </c>
      <c r="B1" s="396" t="s">
        <v>194</v>
      </c>
      <c r="C1" s="396" t="s">
        <v>83</v>
      </c>
      <c r="D1" s="396" t="s">
        <v>84</v>
      </c>
    </row>
    <row r="2" spans="1:4">
      <c r="A2" s="529"/>
      <c r="B2" s="398"/>
      <c r="C2" s="396"/>
      <c r="D2" s="530"/>
    </row>
    <row r="3" spans="1:4" ht="14.45">
      <c r="A3" s="386" t="s">
        <v>497</v>
      </c>
      <c r="B3" s="531"/>
      <c r="C3" s="97"/>
      <c r="D3" s="100"/>
    </row>
    <row r="4" spans="1:4" ht="132.94999999999999" customHeight="1">
      <c r="A4" s="95" t="s">
        <v>911</v>
      </c>
      <c r="B4" s="49">
        <v>0.5</v>
      </c>
      <c r="C4" s="104" t="s">
        <v>985</v>
      </c>
      <c r="D4" s="104" t="s">
        <v>986</v>
      </c>
    </row>
    <row r="5" spans="1:4" ht="98.45">
      <c r="A5" s="95" t="s">
        <v>914</v>
      </c>
      <c r="B5" s="49">
        <v>0.5</v>
      </c>
      <c r="C5" s="104" t="s">
        <v>987</v>
      </c>
      <c r="D5" s="104" t="s">
        <v>988</v>
      </c>
    </row>
    <row r="6" spans="1:4" ht="29.1">
      <c r="A6" s="78" t="s">
        <v>917</v>
      </c>
      <c r="B6" s="49">
        <v>0</v>
      </c>
      <c r="C6" s="49" t="s">
        <v>989</v>
      </c>
      <c r="D6" s="49" t="s">
        <v>990</v>
      </c>
    </row>
    <row r="7" spans="1:4" ht="84">
      <c r="A7" s="78" t="s">
        <v>919</v>
      </c>
      <c r="B7" s="49">
        <v>0</v>
      </c>
      <c r="C7" s="104" t="s">
        <v>991</v>
      </c>
      <c r="D7" s="104" t="s">
        <v>992</v>
      </c>
    </row>
    <row r="8" spans="1:4" ht="56.45">
      <c r="A8" s="95" t="s">
        <v>921</v>
      </c>
      <c r="B8" s="49">
        <v>0.5</v>
      </c>
      <c r="C8" s="104" t="s">
        <v>993</v>
      </c>
      <c r="D8" s="104" t="s">
        <v>990</v>
      </c>
    </row>
    <row r="9" spans="1:4" ht="104.45" customHeight="1">
      <c r="A9" s="95" t="s">
        <v>923</v>
      </c>
      <c r="B9" s="49">
        <v>0.5</v>
      </c>
      <c r="C9" s="104" t="s">
        <v>994</v>
      </c>
      <c r="D9" s="49" t="s">
        <v>995</v>
      </c>
    </row>
    <row r="10" spans="1:4" ht="14.45">
      <c r="A10" s="386" t="s">
        <v>101</v>
      </c>
      <c r="B10" s="531"/>
    </row>
    <row r="11" spans="1:4" ht="56.1">
      <c r="A11" s="78" t="s">
        <v>102</v>
      </c>
      <c r="B11" s="49">
        <v>1</v>
      </c>
      <c r="C11" s="104" t="s">
        <v>996</v>
      </c>
      <c r="D11" s="49" t="s">
        <v>997</v>
      </c>
    </row>
    <row r="12" spans="1:4" ht="126.6">
      <c r="A12" s="95" t="s">
        <v>261</v>
      </c>
      <c r="B12" s="49">
        <v>0.5</v>
      </c>
      <c r="C12" s="104" t="s">
        <v>998</v>
      </c>
      <c r="D12" s="49" t="s">
        <v>999</v>
      </c>
    </row>
    <row r="13" spans="1:4" ht="126">
      <c r="A13" s="78" t="s">
        <v>928</v>
      </c>
      <c r="B13" s="49">
        <v>0.5</v>
      </c>
      <c r="C13" s="318" t="s">
        <v>929</v>
      </c>
      <c r="D13" s="309" t="s">
        <v>930</v>
      </c>
    </row>
    <row r="14" spans="1:4" ht="75.599999999999994">
      <c r="A14" s="78" t="s">
        <v>111</v>
      </c>
      <c r="B14">
        <v>0.5</v>
      </c>
      <c r="C14" s="47" t="s">
        <v>931</v>
      </c>
      <c r="D14" s="103" t="s">
        <v>932</v>
      </c>
    </row>
    <row r="15" spans="1:4" ht="14.45">
      <c r="A15" s="386" t="s">
        <v>116</v>
      </c>
      <c r="B15" s="531"/>
    </row>
    <row r="16" spans="1:4" ht="126">
      <c r="A16" s="95" t="s">
        <v>117</v>
      </c>
      <c r="B16">
        <v>0.5</v>
      </c>
      <c r="C16" s="47" t="s">
        <v>936</v>
      </c>
      <c r="D16" s="103" t="s">
        <v>930</v>
      </c>
    </row>
    <row r="17" spans="1:4" ht="162.94999999999999">
      <c r="A17" s="104" t="s">
        <v>1000</v>
      </c>
      <c r="B17">
        <v>0.5</v>
      </c>
      <c r="C17" s="47" t="s">
        <v>938</v>
      </c>
      <c r="D17" s="47" t="s">
        <v>939</v>
      </c>
    </row>
    <row r="18" spans="1:4" ht="69.95">
      <c r="A18" s="104" t="s">
        <v>1001</v>
      </c>
      <c r="B18">
        <v>1</v>
      </c>
      <c r="C18" s="47" t="s">
        <v>940</v>
      </c>
      <c r="D18" s="103" t="s">
        <v>941</v>
      </c>
    </row>
    <row r="19" spans="1:4" ht="112.5">
      <c r="A19" s="95" t="s">
        <v>123</v>
      </c>
      <c r="B19" s="49">
        <v>1</v>
      </c>
      <c r="C19" s="104" t="s">
        <v>1002</v>
      </c>
      <c r="D19" s="101" t="s">
        <v>1003</v>
      </c>
    </row>
    <row r="20" spans="1:4" ht="57.95">
      <c r="A20" s="95" t="s">
        <v>234</v>
      </c>
      <c r="B20" s="49">
        <v>0.5</v>
      </c>
      <c r="C20" s="104" t="s">
        <v>1004</v>
      </c>
      <c r="D20" s="103" t="s">
        <v>1005</v>
      </c>
    </row>
    <row r="22" spans="1:4" ht="14.45">
      <c r="A22" s="92" t="s">
        <v>1006</v>
      </c>
      <c r="B22" s="388">
        <f>SUM(B4:B20)</f>
        <v>8</v>
      </c>
      <c r="C22" s="389"/>
      <c r="D22" s="390"/>
    </row>
    <row r="23" spans="1:4" ht="14.45">
      <c r="A23" s="92" t="s">
        <v>244</v>
      </c>
      <c r="B23" s="393">
        <f>B22/15*100</f>
        <v>53.333333333333336</v>
      </c>
      <c r="C23" s="394"/>
      <c r="D23" s="395"/>
    </row>
    <row r="24" spans="1:4" ht="14.45">
      <c r="A24" s="92" t="s">
        <v>139</v>
      </c>
      <c r="B24" s="388">
        <v>3</v>
      </c>
      <c r="C24" s="389"/>
      <c r="D24" s="390"/>
    </row>
  </sheetData>
  <mergeCells count="10">
    <mergeCell ref="B22:D22"/>
    <mergeCell ref="B23:D23"/>
    <mergeCell ref="B24:D24"/>
    <mergeCell ref="A15:B15"/>
    <mergeCell ref="A1:A2"/>
    <mergeCell ref="B1:B2"/>
    <mergeCell ref="C1:C2"/>
    <mergeCell ref="D1:D2"/>
    <mergeCell ref="A3:B3"/>
    <mergeCell ref="A10:B10"/>
  </mergeCells>
  <hyperlinks>
    <hyperlink ref="D19" r:id="rId1" display="https://www.gov.wales/phased-expansion-early-years-provision" xr:uid="{857A1FB6-D6F3-4598-BE21-0BFA6654572E}"/>
    <hyperlink ref="D20" r:id="rId2" xr:uid="{0BB5B2A9-BE55-47FC-B3FF-E6330567D285}"/>
    <hyperlink ref="D13" r:id="rId3" xr:uid="{A4694757-1FE1-427F-BC4F-A3B0F68C36E5}"/>
    <hyperlink ref="D14" r:id="rId4" xr:uid="{B6822A17-B9DA-43BA-BD35-D7563727B644}"/>
    <hyperlink ref="D16" r:id="rId5" xr:uid="{FA130900-11C8-40B6-9BF8-A9D3208FE30D}"/>
    <hyperlink ref="D18" r:id="rId6" xr:uid="{F86CE128-F1A6-4871-B6AB-2399AFC4288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9EC7-8F9A-419B-92DF-9BD33A2BAAC1}">
  <dimension ref="A1:D23"/>
  <sheetViews>
    <sheetView topLeftCell="A16" zoomScale="72" workbookViewId="0">
      <selection activeCell="C11" sqref="C11"/>
    </sheetView>
  </sheetViews>
  <sheetFormatPr defaultColWidth="9.140625" defaultRowHeight="14.1"/>
  <cols>
    <col min="1" max="1" width="46.140625" style="49" customWidth="1"/>
    <col min="2" max="2" width="11.5703125" style="49" customWidth="1"/>
    <col min="3" max="3" width="52.7109375" style="49" customWidth="1"/>
    <col min="4" max="4" width="41.42578125" style="49" customWidth="1"/>
    <col min="5" max="16384" width="9.140625" style="49"/>
  </cols>
  <sheetData>
    <row r="1" spans="1:4">
      <c r="A1" s="49" t="s">
        <v>81</v>
      </c>
      <c r="B1" s="49" t="s">
        <v>1007</v>
      </c>
      <c r="C1" s="49" t="s">
        <v>83</v>
      </c>
      <c r="D1" s="49" t="s">
        <v>84</v>
      </c>
    </row>
    <row r="2" spans="1:4" ht="14.45">
      <c r="A2" s="386" t="s">
        <v>497</v>
      </c>
      <c r="B2" s="531"/>
      <c r="C2" s="97"/>
      <c r="D2" s="100"/>
    </row>
    <row r="3" spans="1:4" ht="108.6" customHeight="1">
      <c r="A3" s="95" t="s">
        <v>911</v>
      </c>
      <c r="B3" s="49">
        <v>0</v>
      </c>
      <c r="C3" s="104" t="s">
        <v>1008</v>
      </c>
      <c r="D3" s="104" t="s">
        <v>1009</v>
      </c>
    </row>
    <row r="4" spans="1:4" ht="220.5" customHeight="1">
      <c r="A4" s="95" t="s">
        <v>914</v>
      </c>
      <c r="B4" s="49">
        <v>0</v>
      </c>
      <c r="C4" s="104" t="s">
        <v>1010</v>
      </c>
      <c r="D4" s="49" t="s">
        <v>990</v>
      </c>
    </row>
    <row r="5" spans="1:4" ht="29.1">
      <c r="A5" s="78" t="s">
        <v>917</v>
      </c>
      <c r="B5" s="49">
        <v>0</v>
      </c>
      <c r="C5" s="49" t="s">
        <v>1011</v>
      </c>
      <c r="D5" s="49" t="s">
        <v>990</v>
      </c>
    </row>
    <row r="6" spans="1:4" ht="84">
      <c r="A6" s="78" t="s">
        <v>919</v>
      </c>
      <c r="B6" s="49">
        <v>0.5</v>
      </c>
      <c r="C6" s="104" t="s">
        <v>1012</v>
      </c>
      <c r="D6" s="49" t="s">
        <v>990</v>
      </c>
    </row>
    <row r="7" spans="1:4" ht="196.5">
      <c r="A7" s="95" t="s">
        <v>921</v>
      </c>
      <c r="B7" s="49">
        <v>0.5</v>
      </c>
      <c r="C7" s="104" t="s">
        <v>1013</v>
      </c>
      <c r="D7" s="49" t="s">
        <v>990</v>
      </c>
    </row>
    <row r="8" spans="1:4" ht="43.5">
      <c r="A8" s="95" t="s">
        <v>923</v>
      </c>
      <c r="B8" s="49">
        <v>0</v>
      </c>
      <c r="C8" s="104" t="s">
        <v>1014</v>
      </c>
      <c r="D8" s="49" t="s">
        <v>990</v>
      </c>
    </row>
    <row r="9" spans="1:4" ht="14.45">
      <c r="A9" s="386" t="s">
        <v>101</v>
      </c>
      <c r="B9" s="531"/>
    </row>
    <row r="10" spans="1:4" ht="42">
      <c r="A10" s="78" t="s">
        <v>102</v>
      </c>
      <c r="B10" s="49">
        <v>1</v>
      </c>
      <c r="C10" s="104" t="s">
        <v>1015</v>
      </c>
      <c r="D10" s="49" t="s">
        <v>997</v>
      </c>
    </row>
    <row r="11" spans="1:4" ht="182.45">
      <c r="A11" s="95" t="s">
        <v>261</v>
      </c>
      <c r="B11" s="49">
        <v>0.5</v>
      </c>
      <c r="C11" s="104" t="s">
        <v>1016</v>
      </c>
      <c r="D11" s="106" t="s">
        <v>1017</v>
      </c>
    </row>
    <row r="12" spans="1:4" ht="125.45">
      <c r="A12" s="78" t="s">
        <v>928</v>
      </c>
      <c r="B12">
        <v>0.5</v>
      </c>
      <c r="C12" s="47" t="s">
        <v>929</v>
      </c>
      <c r="D12" s="103" t="s">
        <v>930</v>
      </c>
    </row>
    <row r="13" spans="1:4" ht="87.95">
      <c r="A13" s="78" t="s">
        <v>111</v>
      </c>
      <c r="B13">
        <v>0.5</v>
      </c>
      <c r="C13" s="47" t="s">
        <v>931</v>
      </c>
      <c r="D13" s="103" t="s">
        <v>932</v>
      </c>
    </row>
    <row r="14" spans="1:4" ht="14.45">
      <c r="A14" s="386" t="s">
        <v>116</v>
      </c>
      <c r="B14" s="531"/>
    </row>
    <row r="15" spans="1:4" ht="163.5">
      <c r="A15" s="95" t="s">
        <v>117</v>
      </c>
      <c r="B15">
        <v>0.5</v>
      </c>
      <c r="C15" s="47" t="s">
        <v>936</v>
      </c>
      <c r="D15" t="s">
        <v>930</v>
      </c>
    </row>
    <row r="16" spans="1:4" ht="200.45">
      <c r="A16" s="104" t="s">
        <v>1018</v>
      </c>
      <c r="B16">
        <v>0.5</v>
      </c>
      <c r="C16" s="47" t="s">
        <v>938</v>
      </c>
      <c r="D16" s="47" t="s">
        <v>939</v>
      </c>
    </row>
    <row r="17" spans="1:4" ht="63">
      <c r="A17" s="104" t="s">
        <v>1019</v>
      </c>
      <c r="B17">
        <v>1</v>
      </c>
      <c r="C17" s="47" t="s">
        <v>940</v>
      </c>
      <c r="D17" s="103" t="s">
        <v>941</v>
      </c>
    </row>
    <row r="18" spans="1:4" ht="84.6">
      <c r="A18" s="95" t="s">
        <v>123</v>
      </c>
      <c r="B18" s="49">
        <v>0</v>
      </c>
      <c r="C18" s="104" t="s">
        <v>1020</v>
      </c>
      <c r="D18" s="105" t="s">
        <v>1021</v>
      </c>
    </row>
    <row r="19" spans="1:4" ht="43.5">
      <c r="A19" s="95" t="s">
        <v>234</v>
      </c>
      <c r="B19" s="49">
        <v>0.5</v>
      </c>
      <c r="C19" s="104" t="s">
        <v>1022</v>
      </c>
    </row>
    <row r="21" spans="1:4" ht="14.45">
      <c r="A21" s="92" t="s">
        <v>1006</v>
      </c>
      <c r="B21" s="388">
        <f>SUM(B4:B20)</f>
        <v>6</v>
      </c>
      <c r="C21" s="389"/>
      <c r="D21" s="390"/>
    </row>
    <row r="22" spans="1:4" ht="14.45">
      <c r="A22" s="92" t="s">
        <v>244</v>
      </c>
      <c r="B22" s="393">
        <f>B21/15*100</f>
        <v>40</v>
      </c>
      <c r="C22" s="394"/>
      <c r="D22" s="395"/>
    </row>
    <row r="23" spans="1:4" ht="14.45">
      <c r="A23" s="92" t="s">
        <v>139</v>
      </c>
      <c r="B23" s="388">
        <v>3</v>
      </c>
      <c r="C23" s="389"/>
      <c r="D23" s="390"/>
    </row>
  </sheetData>
  <mergeCells count="6">
    <mergeCell ref="B23:D23"/>
    <mergeCell ref="A2:B2"/>
    <mergeCell ref="A9:B9"/>
    <mergeCell ref="A14:B14"/>
    <mergeCell ref="B21:D21"/>
    <mergeCell ref="B22:D22"/>
  </mergeCells>
  <hyperlinks>
    <hyperlink ref="D18" r:id="rId1" display="https://www.gov.wales/sites/default/files/statistics-and-research/2023-03/evaluation-of-year-five-september-2021-to-august-2022-of-the-childcare-offer.pdf _x000a_and Bevan Foundaiton report " xr:uid="{C3D879E8-94D7-4F74-A0FB-74BC050B6E88}"/>
    <hyperlink ref="D12" r:id="rId2" xr:uid="{9C2A4399-DA82-40F6-A2BD-2EE8E07B6EE3}"/>
    <hyperlink ref="D13" r:id="rId3" xr:uid="{676851B4-1FD8-4D66-BD4D-2C83DE97BC66}"/>
    <hyperlink ref="D17" r:id="rId4" xr:uid="{D0F994E8-EB6C-459E-9F41-783C99FF572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2A592-CA20-4862-96E0-D7806D79FB50}">
  <dimension ref="A1:D24"/>
  <sheetViews>
    <sheetView topLeftCell="A18" workbookViewId="0">
      <selection activeCell="B13" sqref="B13"/>
    </sheetView>
  </sheetViews>
  <sheetFormatPr defaultColWidth="9.140625" defaultRowHeight="14.1"/>
  <cols>
    <col min="1" max="1" width="46.5703125" style="49" customWidth="1"/>
    <col min="2" max="2" width="8.140625" style="49" bestFit="1" customWidth="1"/>
    <col min="3" max="3" width="45.85546875" style="49" customWidth="1"/>
    <col min="4" max="4" width="41.85546875" style="49" customWidth="1"/>
    <col min="5" max="16384" width="9.140625" style="49"/>
  </cols>
  <sheetData>
    <row r="1" spans="1:4">
      <c r="A1" s="396" t="s">
        <v>81</v>
      </c>
      <c r="B1" s="396" t="s">
        <v>194</v>
      </c>
      <c r="C1" s="396" t="s">
        <v>83</v>
      </c>
      <c r="D1" s="396" t="s">
        <v>84</v>
      </c>
    </row>
    <row r="2" spans="1:4">
      <c r="A2" s="529"/>
      <c r="B2" s="398"/>
      <c r="C2" s="396"/>
      <c r="D2" s="530"/>
    </row>
    <row r="3" spans="1:4" ht="14.45">
      <c r="A3" s="386" t="s">
        <v>497</v>
      </c>
      <c r="B3" s="531"/>
      <c r="C3" s="97"/>
      <c r="D3" s="100"/>
    </row>
    <row r="4" spans="1:4" ht="98.45">
      <c r="A4" s="95" t="s">
        <v>911</v>
      </c>
      <c r="B4" s="49">
        <v>1</v>
      </c>
      <c r="C4" s="104" t="s">
        <v>1023</v>
      </c>
      <c r="D4" s="104" t="s">
        <v>1024</v>
      </c>
    </row>
    <row r="5" spans="1:4" ht="168.6">
      <c r="A5" s="95" t="s">
        <v>914</v>
      </c>
      <c r="B5" s="49">
        <v>1</v>
      </c>
      <c r="C5" s="104" t="s">
        <v>1025</v>
      </c>
      <c r="D5" s="49" t="s">
        <v>990</v>
      </c>
    </row>
    <row r="6" spans="1:4" ht="29.1">
      <c r="A6" s="78" t="s">
        <v>917</v>
      </c>
      <c r="B6" s="49">
        <v>0</v>
      </c>
      <c r="C6" s="49" t="s">
        <v>1026</v>
      </c>
      <c r="D6" s="49" t="s">
        <v>990</v>
      </c>
    </row>
    <row r="7" spans="1:4" ht="84">
      <c r="A7" s="78" t="s">
        <v>919</v>
      </c>
      <c r="B7" s="49">
        <v>0</v>
      </c>
      <c r="C7" s="104" t="s">
        <v>1027</v>
      </c>
      <c r="D7" s="49" t="s">
        <v>990</v>
      </c>
    </row>
    <row r="8" spans="1:4" ht="126.6">
      <c r="A8" s="95" t="s">
        <v>921</v>
      </c>
      <c r="B8" s="49">
        <v>0.5</v>
      </c>
      <c r="C8" s="104" t="s">
        <v>1028</v>
      </c>
      <c r="D8" s="49" t="s">
        <v>990</v>
      </c>
    </row>
    <row r="9" spans="1:4" ht="98.45">
      <c r="A9" s="95" t="s">
        <v>923</v>
      </c>
      <c r="B9" s="49">
        <v>1</v>
      </c>
      <c r="C9" s="104" t="s">
        <v>1029</v>
      </c>
      <c r="D9" s="49" t="s">
        <v>990</v>
      </c>
    </row>
    <row r="10" spans="1:4" ht="14.45">
      <c r="A10" s="386" t="s">
        <v>101</v>
      </c>
      <c r="B10" s="531"/>
    </row>
    <row r="11" spans="1:4" ht="56.1">
      <c r="A11" s="78" t="s">
        <v>102</v>
      </c>
      <c r="B11" s="49">
        <v>0</v>
      </c>
      <c r="C11" s="104" t="s">
        <v>1030</v>
      </c>
      <c r="D11" s="107" t="s">
        <v>1031</v>
      </c>
    </row>
    <row r="12" spans="1:4" ht="57.95">
      <c r="A12" s="95" t="s">
        <v>261</v>
      </c>
      <c r="B12" s="49">
        <v>0</v>
      </c>
      <c r="C12" s="104" t="s">
        <v>1032</v>
      </c>
    </row>
    <row r="13" spans="1:4" ht="138">
      <c r="A13" s="78" t="s">
        <v>928</v>
      </c>
      <c r="B13">
        <v>0.5</v>
      </c>
      <c r="C13" s="47" t="s">
        <v>929</v>
      </c>
      <c r="D13" s="103" t="s">
        <v>930</v>
      </c>
    </row>
    <row r="14" spans="1:4" ht="100.5">
      <c r="A14" s="78" t="s">
        <v>111</v>
      </c>
      <c r="B14">
        <v>0.5</v>
      </c>
      <c r="C14" s="47" t="s">
        <v>931</v>
      </c>
      <c r="D14" s="103" t="s">
        <v>932</v>
      </c>
    </row>
    <row r="15" spans="1:4" ht="14.45">
      <c r="A15" s="386" t="s">
        <v>116</v>
      </c>
      <c r="B15" s="531"/>
    </row>
    <row r="16" spans="1:4" ht="188.45">
      <c r="A16" s="95" t="s">
        <v>117</v>
      </c>
      <c r="B16">
        <v>0.5</v>
      </c>
      <c r="C16" s="47" t="s">
        <v>936</v>
      </c>
      <c r="D16" t="s">
        <v>930</v>
      </c>
    </row>
    <row r="17" spans="1:4" ht="225.6">
      <c r="A17" s="104" t="s">
        <v>1018</v>
      </c>
      <c r="B17">
        <v>0.5</v>
      </c>
      <c r="C17" s="47" t="s">
        <v>938</v>
      </c>
      <c r="D17" s="47" t="s">
        <v>939</v>
      </c>
    </row>
    <row r="18" spans="1:4" ht="63">
      <c r="A18" s="104" t="s">
        <v>1019</v>
      </c>
      <c r="B18">
        <v>1</v>
      </c>
      <c r="C18" s="47" t="s">
        <v>940</v>
      </c>
      <c r="D18" s="103" t="s">
        <v>941</v>
      </c>
    </row>
    <row r="19" spans="1:4" ht="70.5">
      <c r="A19" s="95" t="s">
        <v>123</v>
      </c>
      <c r="B19" s="49">
        <v>0.5</v>
      </c>
      <c r="C19" s="104" t="s">
        <v>1033</v>
      </c>
    </row>
    <row r="20" spans="1:4" ht="43.5">
      <c r="A20" s="95" t="s">
        <v>234</v>
      </c>
      <c r="B20" s="49">
        <v>0</v>
      </c>
      <c r="C20" s="104" t="s">
        <v>1034</v>
      </c>
    </row>
    <row r="22" spans="1:4" ht="14.45">
      <c r="A22" s="92" t="s">
        <v>1006</v>
      </c>
      <c r="B22" s="388">
        <f>SUM(B4:B20)</f>
        <v>7</v>
      </c>
      <c r="C22" s="389"/>
      <c r="D22" s="390"/>
    </row>
    <row r="23" spans="1:4" ht="14.45">
      <c r="A23" s="92" t="s">
        <v>244</v>
      </c>
      <c r="B23" s="393">
        <f>B22/15*100</f>
        <v>46.666666666666664</v>
      </c>
      <c r="C23" s="394"/>
      <c r="D23" s="395"/>
    </row>
    <row r="24" spans="1:4" ht="14.45">
      <c r="A24" s="92" t="s">
        <v>139</v>
      </c>
      <c r="B24" s="388">
        <v>3</v>
      </c>
      <c r="C24" s="389"/>
      <c r="D24" s="390"/>
    </row>
  </sheetData>
  <mergeCells count="10">
    <mergeCell ref="B22:D22"/>
    <mergeCell ref="B23:D23"/>
    <mergeCell ref="B24:D24"/>
    <mergeCell ref="A15:B15"/>
    <mergeCell ref="A1:A2"/>
    <mergeCell ref="B1:B2"/>
    <mergeCell ref="C1:C2"/>
    <mergeCell ref="D1:D2"/>
    <mergeCell ref="A3:B3"/>
    <mergeCell ref="A10:B10"/>
  </mergeCells>
  <hyperlinks>
    <hyperlink ref="D11" r:id="rId1" xr:uid="{43811BAC-B315-488E-93D6-45BE35BA9B0F}"/>
    <hyperlink ref="D13" r:id="rId2" xr:uid="{F77C6529-EC09-41B4-A3D1-CB4027741A90}"/>
    <hyperlink ref="D14" r:id="rId3" xr:uid="{092F4524-5184-4A64-AAE5-368F4A60141E}"/>
    <hyperlink ref="D18" r:id="rId4" xr:uid="{BF3C8761-71B0-4E6A-A76F-5E2C601AC1F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0BF1442AB5949905FE952CCCE9984" ma:contentTypeVersion="19" ma:contentTypeDescription="Create a new document." ma:contentTypeScope="" ma:versionID="67f91b043dfd574660ca6ea19edd1690">
  <xsd:schema xmlns:xsd="http://www.w3.org/2001/XMLSchema" xmlns:xs="http://www.w3.org/2001/XMLSchema" xmlns:p="http://schemas.microsoft.com/office/2006/metadata/properties" xmlns:ns2="cc98e657-5798-43aa-b6e9-182863b3de8d" xmlns:ns3="e3b0cf75-a30e-431b-a188-42a0a9585c43" targetNamespace="http://schemas.microsoft.com/office/2006/metadata/properties" ma:root="true" ma:fieldsID="3ac22757907312f02b6d80166d97254f" ns2:_="" ns3:_="">
    <xsd:import namespace="cc98e657-5798-43aa-b6e9-182863b3de8d"/>
    <xsd:import namespace="e3b0cf75-a30e-431b-a188-42a0a9585c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8e657-5798-43aa-b6e9-182863b3de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4e75aee-a451-46a8-96da-a5f7c2b6a1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b0cf75-a30e-431b-a188-42a0a9585c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f15be4-9f08-402c-8dfa-b0be89337273}" ma:internalName="TaxCatchAll" ma:showField="CatchAllData" ma:web="e3b0cf75-a30e-431b-a188-42a0a9585c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b0cf75-a30e-431b-a188-42a0a9585c43" xsi:nil="true"/>
    <lcf76f155ced4ddcb4097134ff3c332f xmlns="cc98e657-5798-43aa-b6e9-182863b3de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75A8DD-5AFA-4383-9D4B-B0FF51AAAC01}"/>
</file>

<file path=customXml/itemProps2.xml><?xml version="1.0" encoding="utf-8"?>
<ds:datastoreItem xmlns:ds="http://schemas.openxmlformats.org/officeDocument/2006/customXml" ds:itemID="{FFFED41B-3F7A-4701-AEBD-97E6CFFEAF7F}"/>
</file>

<file path=customXml/itemProps3.xml><?xml version="1.0" encoding="utf-8"?>
<ds:datastoreItem xmlns:ds="http://schemas.openxmlformats.org/officeDocument/2006/customXml" ds:itemID="{A04E8190-A6AD-4D95-A166-82925DEBF9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Parkes</dc:creator>
  <cp:keywords/>
  <dc:description/>
  <cp:lastModifiedBy>Rob Simkins</cp:lastModifiedBy>
  <cp:revision/>
  <dcterms:created xsi:type="dcterms:W3CDTF">2021-08-24T15:52:07Z</dcterms:created>
  <dcterms:modified xsi:type="dcterms:W3CDTF">2025-06-11T08:52:30Z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0x010100E4A0BF1442AB5949905FE952CCCE9984</vt:lpwstr>
  </property>
  <property fmtid="{D5CDD505-2E9C-101B-9397-08002B2CF9AE}" pid="3" name="MediaServiceImageTags">
    <vt:lpwstr/>
  </property>
</Properties>
</file>